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220849\DATA\UC 64\"/>
    </mc:Choice>
  </mc:AlternateContent>
  <bookViews>
    <workbookView xWindow="-615" yWindow="0" windowWidth="11040" windowHeight="6885" activeTab="3"/>
  </bookViews>
  <sheets>
    <sheet name="พื้นที่รอยต่อ (2)" sheetId="2" r:id="rId1"/>
    <sheet name="พื้นที่รอยต่อ" sheetId="1" r:id="rId2"/>
    <sheet name="pivot" sheetId="3" r:id="rId3"/>
    <sheet name="ตาราง" sheetId="5" r:id="rId4"/>
  </sheets>
  <definedNames>
    <definedName name="sss">#REF!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G68" i="1" l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4" i="1"/>
  <c r="F149" i="2"/>
  <c r="F143" i="2"/>
  <c r="F138" i="2"/>
  <c r="H138" i="2" s="1"/>
  <c r="F137" i="2"/>
  <c r="H137" i="2" s="1"/>
  <c r="F134" i="2"/>
  <c r="H134" i="2" s="1"/>
  <c r="F133" i="2"/>
  <c r="H133" i="2" s="1"/>
  <c r="F129" i="2"/>
  <c r="H129" i="2" s="1"/>
  <c r="F124" i="2"/>
  <c r="F120" i="2"/>
  <c r="F116" i="2"/>
  <c r="H116" i="2" s="1"/>
  <c r="F112" i="2"/>
  <c r="H112" i="2" s="1"/>
  <c r="F108" i="2"/>
  <c r="H108" i="2" s="1"/>
  <c r="F104" i="2"/>
  <c r="H104" i="2" s="1"/>
  <c r="F100" i="2"/>
  <c r="F97" i="2"/>
  <c r="H97" i="2" s="1"/>
  <c r="F88" i="2"/>
  <c r="F85" i="2"/>
  <c r="H85" i="2" s="1"/>
  <c r="F84" i="2"/>
  <c r="H84" i="2" s="1"/>
  <c r="F82" i="2"/>
  <c r="H82" i="2" s="1"/>
  <c r="F78" i="2"/>
  <c r="F75" i="2"/>
  <c r="H75" i="2" s="1"/>
  <c r="F71" i="2"/>
  <c r="H71" i="2" s="1"/>
  <c r="F69" i="2"/>
  <c r="H69" i="2" s="1"/>
  <c r="F64" i="2"/>
  <c r="H64" i="2" s="1"/>
  <c r="F61" i="2"/>
  <c r="H61" i="2" s="1"/>
  <c r="F57" i="2"/>
  <c r="F51" i="2"/>
  <c r="H51" i="2" s="1"/>
  <c r="F49" i="2"/>
  <c r="H49" i="2" s="1"/>
  <c r="F45" i="2"/>
  <c r="H45" i="2" s="1"/>
  <c r="F26" i="2"/>
  <c r="F22" i="2"/>
  <c r="H22" i="2" s="1"/>
  <c r="F12" i="2"/>
  <c r="H12" i="2" s="1"/>
  <c r="F9" i="2"/>
  <c r="H9" i="2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F27" i="2" l="1"/>
  <c r="H27" i="2" s="1"/>
  <c r="H26" i="2"/>
  <c r="F65" i="2"/>
  <c r="H65" i="2" s="1"/>
  <c r="H57" i="2"/>
  <c r="F101" i="2"/>
  <c r="H101" i="2" s="1"/>
  <c r="H100" i="2"/>
  <c r="F144" i="2"/>
  <c r="H144" i="2" s="1"/>
  <c r="H143" i="2"/>
  <c r="F79" i="2"/>
  <c r="H79" i="2" s="1"/>
  <c r="H78" i="2"/>
  <c r="F89" i="2"/>
  <c r="H89" i="2" s="1"/>
  <c r="H88" i="2"/>
  <c r="F121" i="2"/>
  <c r="H121" i="2" s="1"/>
  <c r="H120" i="2"/>
  <c r="F150" i="2"/>
  <c r="H150" i="2" s="1"/>
  <c r="H149" i="2"/>
  <c r="F109" i="2"/>
  <c r="H109" i="2" s="1"/>
  <c r="F125" i="2"/>
  <c r="H125" i="2" s="1"/>
  <c r="H124" i="2"/>
  <c r="L20" i="5"/>
  <c r="K20" i="5"/>
  <c r="P7" i="5" l="1"/>
  <c r="P8" i="5"/>
  <c r="P9" i="5"/>
  <c r="P10" i="5"/>
  <c r="P11" i="5"/>
  <c r="P12" i="5"/>
  <c r="P13" i="5"/>
  <c r="P14" i="5"/>
  <c r="P15" i="5"/>
  <c r="P16" i="5"/>
  <c r="P17" i="5"/>
  <c r="P18" i="5"/>
  <c r="P19" i="5"/>
  <c r="P6" i="5"/>
  <c r="O20" i="5"/>
  <c r="N20" i="5"/>
  <c r="M20" i="5"/>
  <c r="J20" i="5"/>
  <c r="I20" i="5"/>
  <c r="H20" i="5"/>
  <c r="G20" i="5"/>
  <c r="F20" i="5"/>
  <c r="E20" i="5"/>
  <c r="D20" i="5"/>
  <c r="C20" i="5"/>
  <c r="B20" i="5"/>
  <c r="P20" i="5" l="1"/>
</calcChain>
</file>

<file path=xl/sharedStrings.xml><?xml version="1.0" encoding="utf-8"?>
<sst xmlns="http://schemas.openxmlformats.org/spreadsheetml/2006/main" count="1143" uniqueCount="273">
  <si>
    <t>จำนวนประชากร UC พื้นที่รอยต่ออำเภอ จังหวัดพระนครศรีอยุธยา</t>
  </si>
  <si>
    <t>HMAIN</t>
  </si>
  <si>
    <t>หน่วยบริการประจำ</t>
  </si>
  <si>
    <t>อำเภอ</t>
  </si>
  <si>
    <t>hsub</t>
  </si>
  <si>
    <t>หน่วยบริการปฐมภูมิ</t>
  </si>
  <si>
    <t>จำนวนประชากร</t>
  </si>
  <si>
    <t>10660</t>
  </si>
  <si>
    <t>รพ.พระนครศรีอยุธยา</t>
  </si>
  <si>
    <t>บางไทร</t>
  </si>
  <si>
    <t>01193</t>
  </si>
  <si>
    <t>01196</t>
  </si>
  <si>
    <t>01199</t>
  </si>
  <si>
    <t>01200</t>
  </si>
  <si>
    <t>01201</t>
  </si>
  <si>
    <t>รวมอำเภอบางไทร</t>
  </si>
  <si>
    <t>บางบาล</t>
  </si>
  <si>
    <t>01216</t>
  </si>
  <si>
    <t>01228</t>
  </si>
  <si>
    <t>รวมอำเภอบางบาล</t>
  </si>
  <si>
    <t>บางปะอิน</t>
  </si>
  <si>
    <t>01232</t>
  </si>
  <si>
    <t>01233</t>
  </si>
  <si>
    <t>สอ.ขนอนเหนือ</t>
  </si>
  <si>
    <t>01236</t>
  </si>
  <si>
    <t>01238</t>
  </si>
  <si>
    <t>01239</t>
  </si>
  <si>
    <t>01244</t>
  </si>
  <si>
    <t>01246</t>
  </si>
  <si>
    <t>สอ.บ้านลานเท</t>
  </si>
  <si>
    <t>01248</t>
  </si>
  <si>
    <t>23782</t>
  </si>
  <si>
    <t>คลินิกชุมชนสามเรือน(ของรัฐบาล)</t>
  </si>
  <si>
    <t>รวมอำเภอบางปะอิน</t>
  </si>
  <si>
    <t>บางปะหัน</t>
  </si>
  <si>
    <t>01250</t>
  </si>
  <si>
    <t>01261</t>
  </si>
  <si>
    <t>01262</t>
  </si>
  <si>
    <t>รวมอำเภอบางปะหัน</t>
  </si>
  <si>
    <t>รวมประชากร UC พื้นที่รอยต่อ อำเภอพระนครศรีอยุธยา</t>
  </si>
  <si>
    <t>10688</t>
  </si>
  <si>
    <t>รพ.เสนา</t>
  </si>
  <si>
    <t>01191</t>
  </si>
  <si>
    <t>01194</t>
  </si>
  <si>
    <t>01195</t>
  </si>
  <si>
    <t>01197</t>
  </si>
  <si>
    <t>01198</t>
  </si>
  <si>
    <t>01202</t>
  </si>
  <si>
    <t>01203</t>
  </si>
  <si>
    <t>01204</t>
  </si>
  <si>
    <t>01205</t>
  </si>
  <si>
    <t>01206</t>
  </si>
  <si>
    <t>01207</t>
  </si>
  <si>
    <t>01213</t>
  </si>
  <si>
    <t>01220</t>
  </si>
  <si>
    <t>01221</t>
  </si>
  <si>
    <t>01222</t>
  </si>
  <si>
    <t>ผักไห่</t>
  </si>
  <si>
    <t>01269</t>
  </si>
  <si>
    <t>รวมอำเภอผักไห่</t>
  </si>
  <si>
    <t>ลาดบัวหลวง</t>
  </si>
  <si>
    <t>01287</t>
  </si>
  <si>
    <t>01289</t>
  </si>
  <si>
    <t>สอ.พระยาบันลือ</t>
  </si>
  <si>
    <t>01291</t>
  </si>
  <si>
    <t>สอ.สิงหนาท 2 (วัดหนองปลาดุก)</t>
  </si>
  <si>
    <t>01292</t>
  </si>
  <si>
    <t>14915</t>
  </si>
  <si>
    <t>รวมอำเภอลาดบัวหลวง</t>
  </si>
  <si>
    <t>บางซ้าย</t>
  </si>
  <si>
    <t>01322</t>
  </si>
  <si>
    <t>01323</t>
  </si>
  <si>
    <t>สอ.ทางหลวง</t>
  </si>
  <si>
    <t>01324</t>
  </si>
  <si>
    <t>รวมอำเภอบางซ้าย</t>
  </si>
  <si>
    <t>10768</t>
  </si>
  <si>
    <t>รพ.ท่าเรือ</t>
  </si>
  <si>
    <t>นครหลวง</t>
  </si>
  <si>
    <t>01180</t>
  </si>
  <si>
    <t>01189</t>
  </si>
  <si>
    <t>รวมอำเภอนครหลวง</t>
  </si>
  <si>
    <t>รวมประชากร UC พื้นที่รอยต่ออำเภอเสนา</t>
  </si>
  <si>
    <t>10769</t>
  </si>
  <si>
    <t>รพ.สมเด็จพระสังฆราช(นครหลวง)</t>
  </si>
  <si>
    <t>พระนครศรีอยุธยา</t>
  </si>
  <si>
    <t>01158</t>
  </si>
  <si>
    <t>01161</t>
  </si>
  <si>
    <t>รวมอำเภอพระนครศรีอยุธยา</t>
  </si>
  <si>
    <t>ท่าเรือ</t>
  </si>
  <si>
    <t>01176</t>
  </si>
  <si>
    <t>รวมอำเภอท่าเรือ</t>
  </si>
  <si>
    <t>01251</t>
  </si>
  <si>
    <t>อุทัย</t>
  </si>
  <si>
    <t>01337</t>
  </si>
  <si>
    <t>01338</t>
  </si>
  <si>
    <t>สอ.บ้านหนองคัดเค้า</t>
  </si>
  <si>
    <t>รวมอำเภออุทัย</t>
  </si>
  <si>
    <t>รวมประชากร UC พื้นที่รอบต่ออำเภอนครหลวง</t>
  </si>
  <si>
    <t>10770</t>
  </si>
  <si>
    <t>รพ.บางไทร</t>
  </si>
  <si>
    <t>รวมประชากร UC พื้นที่รอยต่ออำเภอบางไทร</t>
  </si>
  <si>
    <t>10771</t>
  </si>
  <si>
    <t>รพ.บางบาล</t>
  </si>
  <si>
    <t>01165</t>
  </si>
  <si>
    <t>รวมประชากร UC พื้นที่รอยต่ออำเภอบางบาล</t>
  </si>
  <si>
    <t>10772</t>
  </si>
  <si>
    <t>รพ.บางปะอิน</t>
  </si>
  <si>
    <t>01192</t>
  </si>
  <si>
    <t>01208</t>
  </si>
  <si>
    <t>01209</t>
  </si>
  <si>
    <t>01210</t>
  </si>
  <si>
    <t>สอ.คัคณางค์</t>
  </si>
  <si>
    <t>01211</t>
  </si>
  <si>
    <t>01212</t>
  </si>
  <si>
    <t>วังน้อย</t>
  </si>
  <si>
    <t>01296</t>
  </si>
  <si>
    <t>01299</t>
  </si>
  <si>
    <t>รวมอำเภอวังน้อย</t>
  </si>
  <si>
    <t>รวมประชากร UC พื้นที่รอยต่ออำเภอบางปะอิน</t>
  </si>
  <si>
    <t>10773</t>
  </si>
  <si>
    <t>รพ.บางปะหัน</t>
  </si>
  <si>
    <t>01160</t>
  </si>
  <si>
    <t>01183</t>
  </si>
  <si>
    <t>01184</t>
  </si>
  <si>
    <t>01185</t>
  </si>
  <si>
    <t>รวมประชากร UC พื้นที่รอยต่ออำเภอบางปะหัน</t>
  </si>
  <si>
    <t>10775</t>
  </si>
  <si>
    <t>รพ.ภาชี</t>
  </si>
  <si>
    <t>01177</t>
  </si>
  <si>
    <t>01182</t>
  </si>
  <si>
    <t>01187</t>
  </si>
  <si>
    <t>01188</t>
  </si>
  <si>
    <t>01332</t>
  </si>
  <si>
    <t>01333</t>
  </si>
  <si>
    <t>01335</t>
  </si>
  <si>
    <t>รวมประชากร UC พื้นที่รอยต่ออำเภอภาชี</t>
  </si>
  <si>
    <t>10776</t>
  </si>
  <si>
    <t>รพ.ลาดบัวหลวง</t>
  </si>
  <si>
    <t>01325</t>
  </si>
  <si>
    <t>รวมประชากร UC พื้นที่รอยต่ออำเภอลาดบัวหลวง</t>
  </si>
  <si>
    <t>10777</t>
  </si>
  <si>
    <t>รพ.วังน้อย</t>
  </si>
  <si>
    <t>01230</t>
  </si>
  <si>
    <t>01329</t>
  </si>
  <si>
    <t>01334</t>
  </si>
  <si>
    <t>รวมประชากร UC พื้นที่รอยต่ออำเภอวังน้อย</t>
  </si>
  <si>
    <t>10779</t>
  </si>
  <si>
    <t>รพ.อุทัย</t>
  </si>
  <si>
    <t>ภาชี</t>
  </si>
  <si>
    <t>01285</t>
  </si>
  <si>
    <t>รวมอำเภอภาชี</t>
  </si>
  <si>
    <t>รวมประชากร UC พื้นที่รอยต่ออำเภออุทัย</t>
  </si>
  <si>
    <t>10780</t>
  </si>
  <si>
    <t>รพ.มหาราช</t>
  </si>
  <si>
    <t>01253</t>
  </si>
  <si>
    <t>01255</t>
  </si>
  <si>
    <t>01263</t>
  </si>
  <si>
    <t>รวมประชกร UC พื้นที่รอยต่ออำเภอมหาราช</t>
  </si>
  <si>
    <t>10781</t>
  </si>
  <si>
    <t>รพ.บ้านแพรก</t>
  </si>
  <si>
    <t>มหาราช</t>
  </si>
  <si>
    <t>01344</t>
  </si>
  <si>
    <t>รวมอำเภอมหาราช</t>
  </si>
  <si>
    <t>รวมประชากร UC พื้นที่รอยต่ออำเภอบ้านแพรก</t>
  </si>
  <si>
    <t>ป้ายชื่อแถว</t>
  </si>
  <si>
    <t>ผลรวมทั้งหมด</t>
  </si>
  <si>
    <t>ป้ายชื่อคอลัมน์</t>
  </si>
  <si>
    <t>หน่วยบริการประจำโอนเงิน 150/บัตร</t>
  </si>
  <si>
    <t>CUP รับโอนเงิน</t>
  </si>
  <si>
    <t>รวมเงินโอน</t>
  </si>
  <si>
    <t>รพ.ที่ต้องจ่ายเงิน</t>
  </si>
  <si>
    <t>สรุปจำนวนเงินที่ต้องจ่าย</t>
  </si>
  <si>
    <t>วันที่โอน</t>
  </si>
  <si>
    <t>อำเภอได้รับเงิน</t>
  </si>
  <si>
    <t>หมายเหตุ</t>
  </si>
  <si>
    <t>คอลัมน์1</t>
  </si>
  <si>
    <t>คอลัมน์2</t>
  </si>
  <si>
    <t>คอลัมน์3</t>
  </si>
  <si>
    <t>คอลัมน์4</t>
  </si>
  <si>
    <t>คอลัมน์5</t>
  </si>
  <si>
    <t>คอลัมน์6</t>
  </si>
  <si>
    <t>คอลัมน์7</t>
  </si>
  <si>
    <t>คอลัมน์8</t>
  </si>
  <si>
    <t>คอลัมน์9</t>
  </si>
  <si>
    <t>คอลัมน์10</t>
  </si>
  <si>
    <t>คอลัมน์11</t>
  </si>
  <si>
    <t>คอลัมน์12</t>
  </si>
  <si>
    <t>คอลัมน์13</t>
  </si>
  <si>
    <t>คอลัมน์14</t>
  </si>
  <si>
    <t>คอลัมน์15</t>
  </si>
  <si>
    <t>คอลัมน์16</t>
  </si>
  <si>
    <t>ข้อมูลจากรายงานสำนักงานหลักประกันสุขภาพแห่งชาติ VR ณ เมษายน 2563</t>
  </si>
  <si>
    <t>รพ.สต.บ้านแป้ง</t>
  </si>
  <si>
    <t>รพ.สต.แคออก</t>
  </si>
  <si>
    <t>รพ.สต.กระแชง</t>
  </si>
  <si>
    <t>รพ.สต.บ้านกลึง</t>
  </si>
  <si>
    <t>รพ.สต.ช้างน้อย</t>
  </si>
  <si>
    <t>รพ.สต.ไทรน้อย</t>
  </si>
  <si>
    <t>รพ.สต.บ้านกุ่ม</t>
  </si>
  <si>
    <t>รพ.สต.บ้านกรด</t>
  </si>
  <si>
    <t>รพ.สต.บ้านหว้า</t>
  </si>
  <si>
    <t>รพ.สต.บางประแดง</t>
  </si>
  <si>
    <t>รพ.สต.สามเรือน</t>
  </si>
  <si>
    <t>รพ.สต.คุ้งลาน</t>
  </si>
  <si>
    <t>รพ.สต.ขนอนหลวง</t>
  </si>
  <si>
    <t>รพ.สต.ขยาย</t>
  </si>
  <si>
    <t>รพ.สต.โพธิ์สามต้น</t>
  </si>
  <si>
    <t>รพ.สต.พุทเลา</t>
  </si>
  <si>
    <t>รพ.สต.บางพลี</t>
  </si>
  <si>
    <t>รพ.สต.หน้าไม้</t>
  </si>
  <si>
    <t>รพ.สต.บางยี่โท</t>
  </si>
  <si>
    <t>รพ.สต.แคตก</t>
  </si>
  <si>
    <t>รพ.สต.ช่างเหล็ก</t>
  </si>
  <si>
    <t>รพ.สต.ห่อหมก</t>
  </si>
  <si>
    <t>รพ.สต.ไผ่พระ</t>
  </si>
  <si>
    <t>รพ.สต.กกแก้วบูรพา</t>
  </si>
  <si>
    <t>รพ.สต.ไม้ตรา</t>
  </si>
  <si>
    <t>รพ.สต.บ้านม้า</t>
  </si>
  <si>
    <t>รพ.สต.บ้านเกาะ</t>
  </si>
  <si>
    <t>รพ.สต.โคกช้าง</t>
  </si>
  <si>
    <t>รพ.สต.พระขาว</t>
  </si>
  <si>
    <t>รพ.สต.น้ำเต้า</t>
  </si>
  <si>
    <t>รพ.สต.ทางช้าง</t>
  </si>
  <si>
    <t>รพ.สต.ท่าดินแดง</t>
  </si>
  <si>
    <t>รพ.สต.หลักชัย</t>
  </si>
  <si>
    <t>รพ.สต.คู้สลอด</t>
  </si>
  <si>
    <t>รพ.สต.ลาดบัวหลวง</t>
  </si>
  <si>
    <t>รพ.สต.เต่าเล่า</t>
  </si>
  <si>
    <t>รพ.สต.ปลายกลัด</t>
  </si>
  <si>
    <t>รพ.สต.ท่าช้าง</t>
  </si>
  <si>
    <t>รพ.สต.สามไถ</t>
  </si>
  <si>
    <t>รพ.สต.หันตรา</t>
  </si>
  <si>
    <t>รพ.สต.ปากท่า</t>
  </si>
  <si>
    <t>รพ.สต.บางเดื่อ</t>
  </si>
  <si>
    <t>รพ.สต.ข้าวเม่า</t>
  </si>
  <si>
    <t>รพ.สต.บ้านป้อม</t>
  </si>
  <si>
    <t>รพ.สต.สนามไชย</t>
  </si>
  <si>
    <t>รพ.สต.ราชคราม</t>
  </si>
  <si>
    <t>รพ.สต.ช้างใหญ่</t>
  </si>
  <si>
    <t>รพ.สต.โพธิ์แตง</t>
  </si>
  <si>
    <t>รพ.สต.เชียงรากน้อย</t>
  </si>
  <si>
    <t>รพ.สต.บ่อตาโล่</t>
  </si>
  <si>
    <t>รพ.สต.พยอม</t>
  </si>
  <si>
    <t>รพ.สต.บ้านใหม่</t>
  </si>
  <si>
    <t>รพ.สต.ปากจั่น</t>
  </si>
  <si>
    <t>รพ.สต.บางระกำ</t>
  </si>
  <si>
    <t>รพ.สต.บางพระครู</t>
  </si>
  <si>
    <t>รพ.สต.หนองขนาก</t>
  </si>
  <si>
    <t>รพ.สต.บ้านชุ้ง</t>
  </si>
  <si>
    <t>รพ.สต.หนองปลิง</t>
  </si>
  <si>
    <t>รพ.สต.คลองสะแก</t>
  </si>
  <si>
    <t>รพ.สต.หนองไม้ซุง</t>
  </si>
  <si>
    <t>รพ.สต.เสนา</t>
  </si>
  <si>
    <t>รพ.สต.โพสาวหาญ</t>
  </si>
  <si>
    <t>รพ.สต.เทพมงคล</t>
  </si>
  <si>
    <t>รพ.สต.บ้านช้าง</t>
  </si>
  <si>
    <t>รพ.สต.หนองน้ำส้ม</t>
  </si>
  <si>
    <t>รพ.สต.กระจิว</t>
  </si>
  <si>
    <t>รพ.สต.ทางกลาง</t>
  </si>
  <si>
    <t>รพ.สต.หันสัง</t>
  </si>
  <si>
    <t>รพ.สต.ตาลเอน</t>
  </si>
  <si>
    <t>รพ.สต.โรงช้าง</t>
  </si>
  <si>
    <t>01346</t>
  </si>
  <si>
    <t>รพ.สต.พิตเพียน</t>
  </si>
  <si>
    <t>01347</t>
  </si>
  <si>
    <t>รพ.สต.บ้านนา</t>
  </si>
  <si>
    <t>ผลรวม ของ หน่วยบริการประจำโอนเงิน 150/บัตร</t>
  </si>
  <si>
    <t>รอยต่อ 63</t>
  </si>
  <si>
    <t>1.ประชากรจากข้อมูล VR  สปสช. ณ เมษายน 2563</t>
  </si>
  <si>
    <t>2. ใช้ในการตามจ่ายปี 2564 ข้อมูล ณ   สิงหาคม 2563</t>
  </si>
  <si>
    <t>**มติที่ประชุมคณะกรรมการ CFO ครั้งที่ 2/2563 เมื่อวันที่ 25 สิงหาคม  2563 ให้ดำเนินการโอนเงินให้แล้วเสร็จภายในเดือน กุมภาพันธ์ 2564 **</t>
  </si>
  <si>
    <t>รายละเอียดการตามจ่ายพื้นที่เขตรอยต่อ ประจำปีงบประมาณ 2564</t>
  </si>
  <si>
    <t>รพ.สมเด็จพระสังฆราชเจ้า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</si>
</sst>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[$-101041E]d\ mmm\ yy;@"/>
    <numFmt numFmtId="189" formatCode="[$-107041E]d\ mmm\ yy;@"/>
  </numFmts>
  <fonts count="9" x14ac:knownFonts="1">
    <font>
      <sz val="10"/>
      <name val="MS Sans Serif"/>
      <family val="2"/>
      <charset val="222"/>
    </font>
    <font>
      <sz val="10"/>
      <name val="MS Sans Serif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72"/>
      <name val="TH SarabunPSK"/>
      <family val="2"/>
    </font>
    <font>
      <b/>
      <sz val="14"/>
      <name val="TH SarabunPSK"/>
      <family val="2"/>
    </font>
    <font>
      <b/>
      <sz val="14"/>
      <color indexed="72"/>
      <name val="TH SarabunPSK"/>
      <family val="2"/>
    </font>
    <font>
      <sz val="10"/>
      <color indexed="72"/>
      <name val="MS Sans Serif"/>
      <family val="2"/>
      <charset val="222"/>
    </font>
    <font>
      <sz val="16"/>
      <name val="Angsana New"/>
      <family val="1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04">
    <xf numFmtId="0" fontId="0" fillId="0" borderId="0" xfId="0"/>
    <xf numFmtId="0" fontId="2" fillId="0" borderId="0" xfId="0" applyFont="1"/>
    <xf numFmtId="0" fontId="2" fillId="3" borderId="0" xfId="0" quotePrefix="1" applyNumberFormat="1" applyFont="1" applyFill="1"/>
    <xf numFmtId="187" fontId="2" fillId="3" borderId="0" xfId="1" quotePrefix="1" applyNumberFormat="1" applyFont="1" applyFill="1"/>
    <xf numFmtId="0" fontId="2" fillId="4" borderId="0" xfId="0" quotePrefix="1" applyNumberFormat="1" applyFont="1" applyFill="1"/>
    <xf numFmtId="0" fontId="2" fillId="5" borderId="0" xfId="0" quotePrefix="1" applyNumberFormat="1" applyFont="1" applyFill="1"/>
    <xf numFmtId="187" fontId="2" fillId="5" borderId="0" xfId="1" quotePrefix="1" applyNumberFormat="1" applyFont="1" applyFill="1"/>
    <xf numFmtId="187" fontId="3" fillId="5" borderId="1" xfId="1" quotePrefix="1" applyNumberFormat="1" applyFont="1" applyFill="1" applyBorder="1"/>
    <xf numFmtId="0" fontId="2" fillId="6" borderId="0" xfId="0" quotePrefix="1" applyNumberFormat="1" applyFont="1" applyFill="1"/>
    <xf numFmtId="187" fontId="2" fillId="6" borderId="0" xfId="1" quotePrefix="1" applyNumberFormat="1" applyFont="1" applyFill="1"/>
    <xf numFmtId="187" fontId="3" fillId="6" borderId="1" xfId="1" quotePrefix="1" applyNumberFormat="1" applyFont="1" applyFill="1" applyBorder="1"/>
    <xf numFmtId="187" fontId="2" fillId="5" borderId="1" xfId="1" quotePrefix="1" applyNumberFormat="1" applyFont="1" applyFill="1" applyBorder="1"/>
    <xf numFmtId="0" fontId="2" fillId="4" borderId="0" xfId="0" applyFont="1" applyFill="1"/>
    <xf numFmtId="187" fontId="2" fillId="6" borderId="1" xfId="1" applyNumberFormat="1" applyFont="1" applyFill="1" applyBorder="1"/>
    <xf numFmtId="0" fontId="2" fillId="4" borderId="1" xfId="0" quotePrefix="1" applyNumberFormat="1" applyFont="1" applyFill="1" applyBorder="1"/>
    <xf numFmtId="187" fontId="3" fillId="4" borderId="1" xfId="1" quotePrefix="1" applyNumberFormat="1" applyFont="1" applyFill="1" applyBorder="1"/>
    <xf numFmtId="0" fontId="2" fillId="7" borderId="0" xfId="0" quotePrefix="1" applyNumberFormat="1" applyFont="1" applyFill="1"/>
    <xf numFmtId="0" fontId="2" fillId="8" borderId="0" xfId="0" applyFont="1" applyFill="1"/>
    <xf numFmtId="0" fontId="2" fillId="8" borderId="0" xfId="0" quotePrefix="1" applyNumberFormat="1" applyFont="1" applyFill="1"/>
    <xf numFmtId="187" fontId="2" fillId="8" borderId="0" xfId="1" quotePrefix="1" applyNumberFormat="1" applyFont="1" applyFill="1"/>
    <xf numFmtId="187" fontId="3" fillId="8" borderId="1" xfId="1" quotePrefix="1" applyNumberFormat="1" applyFont="1" applyFill="1" applyBorder="1"/>
    <xf numFmtId="0" fontId="2" fillId="9" borderId="0" xfId="0" quotePrefix="1" applyNumberFormat="1" applyFont="1" applyFill="1"/>
    <xf numFmtId="187" fontId="2" fillId="9" borderId="0" xfId="1" quotePrefix="1" applyNumberFormat="1" applyFont="1" applyFill="1"/>
    <xf numFmtId="187" fontId="3" fillId="9" borderId="1" xfId="1" quotePrefix="1" applyNumberFormat="1" applyFont="1" applyFill="1" applyBorder="1"/>
    <xf numFmtId="0" fontId="2" fillId="7" borderId="0" xfId="0" applyFont="1" applyFill="1"/>
    <xf numFmtId="187" fontId="3" fillId="8" borderId="1" xfId="1" applyNumberFormat="1" applyFont="1" applyFill="1" applyBorder="1"/>
    <xf numFmtId="187" fontId="2" fillId="9" borderId="2" xfId="1" quotePrefix="1" applyNumberFormat="1" applyFont="1" applyFill="1" applyBorder="1"/>
    <xf numFmtId="187" fontId="3" fillId="7" borderId="1" xfId="1" quotePrefix="1" applyNumberFormat="1" applyFont="1" applyFill="1" applyBorder="1"/>
    <xf numFmtId="0" fontId="2" fillId="10" borderId="0" xfId="0" quotePrefix="1" applyNumberFormat="1" applyFont="1" applyFill="1"/>
    <xf numFmtId="187" fontId="2" fillId="10" borderId="0" xfId="1" quotePrefix="1" applyNumberFormat="1" applyFont="1" applyFill="1"/>
    <xf numFmtId="187" fontId="3" fillId="10" borderId="1" xfId="1" quotePrefix="1" applyNumberFormat="1" applyFont="1" applyFill="1" applyBorder="1"/>
    <xf numFmtId="0" fontId="3" fillId="4" borderId="1" xfId="0" quotePrefix="1" applyNumberFormat="1" applyFont="1" applyFill="1" applyBorder="1"/>
    <xf numFmtId="0" fontId="3" fillId="7" borderId="1" xfId="0" quotePrefix="1" applyNumberFormat="1" applyFont="1" applyFill="1" applyBorder="1"/>
    <xf numFmtId="187" fontId="3" fillId="5" borderId="2" xfId="1" quotePrefix="1" applyNumberFormat="1" applyFont="1" applyFill="1" applyBorder="1"/>
    <xf numFmtId="0" fontId="2" fillId="9" borderId="0" xfId="0" applyFont="1" applyFill="1"/>
    <xf numFmtId="187" fontId="3" fillId="8" borderId="2" xfId="1" quotePrefix="1" applyNumberFormat="1" applyFont="1" applyFill="1" applyBorder="1"/>
    <xf numFmtId="0" fontId="2" fillId="6" borderId="0" xfId="0" quotePrefix="1" applyNumberFormat="1" applyFont="1" applyFill="1" applyBorder="1"/>
    <xf numFmtId="187" fontId="2" fillId="6" borderId="0" xfId="1" quotePrefix="1" applyNumberFormat="1" applyFont="1" applyFill="1" applyBorder="1"/>
    <xf numFmtId="187" fontId="3" fillId="10" borderId="2" xfId="1" quotePrefix="1" applyNumberFormat="1" applyFont="1" applyFill="1" applyBorder="1"/>
    <xf numFmtId="187" fontId="3" fillId="9" borderId="2" xfId="1" quotePrefix="1" applyNumberFormat="1" applyFont="1" applyFill="1" applyBorder="1"/>
    <xf numFmtId="187" fontId="3" fillId="10" borderId="1" xfId="1" applyNumberFormat="1" applyFont="1" applyFill="1" applyBorder="1"/>
    <xf numFmtId="0" fontId="3" fillId="4" borderId="1" xfId="0" applyFont="1" applyFill="1" applyBorder="1"/>
    <xf numFmtId="187" fontId="3" fillId="4" borderId="1" xfId="1" applyNumberFormat="1" applyFont="1" applyFill="1" applyBorder="1"/>
    <xf numFmtId="187" fontId="2" fillId="0" borderId="0" xfId="1" applyNumberFormat="1" applyFont="1"/>
    <xf numFmtId="43" fontId="4" fillId="0" borderId="3" xfId="1" applyFont="1" applyFill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43" fontId="6" fillId="0" borderId="3" xfId="1" applyFont="1" applyFill="1" applyBorder="1" applyAlignment="1">
      <alignment horizontal="center" vertical="center"/>
    </xf>
    <xf numFmtId="43" fontId="2" fillId="0" borderId="0" xfId="1" applyFont="1"/>
    <xf numFmtId="0" fontId="3" fillId="0" borderId="0" xfId="0" applyFont="1"/>
    <xf numFmtId="0" fontId="8" fillId="0" borderId="0" xfId="0" applyFont="1"/>
    <xf numFmtId="0" fontId="8" fillId="0" borderId="0" xfId="0" pivotButton="1" applyFont="1"/>
    <xf numFmtId="0" fontId="8" fillId="0" borderId="0" xfId="0" applyFont="1" applyAlignment="1">
      <alignment horizontal="left"/>
    </xf>
    <xf numFmtId="43" fontId="8" fillId="0" borderId="0" xfId="0" applyNumberFormat="1" applyFont="1"/>
    <xf numFmtId="0" fontId="3" fillId="0" borderId="4" xfId="0" applyFont="1" applyBorder="1" applyAlignment="1">
      <alignment vertical="center" wrapText="1"/>
    </xf>
    <xf numFmtId="188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188" fontId="3" fillId="0" borderId="5" xfId="0" applyNumberFormat="1" applyFont="1" applyBorder="1" applyAlignment="1">
      <alignment horizontal="center" vertical="center"/>
    </xf>
    <xf numFmtId="188" fontId="3" fillId="0" borderId="3" xfId="0" applyNumberFormat="1" applyFont="1" applyFill="1" applyBorder="1"/>
    <xf numFmtId="189" fontId="3" fillId="0" borderId="3" xfId="0" applyNumberFormat="1" applyFont="1" applyFill="1" applyBorder="1"/>
    <xf numFmtId="189" fontId="3" fillId="0" borderId="3" xfId="0" applyNumberFormat="1" applyFont="1" applyBorder="1"/>
    <xf numFmtId="188" fontId="3" fillId="0" borderId="0" xfId="0" applyNumberFormat="1" applyFont="1"/>
    <xf numFmtId="0" fontId="3" fillId="0" borderId="6" xfId="0" applyFont="1" applyBorder="1"/>
    <xf numFmtId="0" fontId="3" fillId="0" borderId="8" xfId="0" applyFont="1" applyBorder="1"/>
    <xf numFmtId="41" fontId="3" fillId="0" borderId="5" xfId="0" applyNumberFormat="1" applyFont="1" applyFill="1" applyBorder="1"/>
    <xf numFmtId="41" fontId="3" fillId="0" borderId="5" xfId="1" applyNumberFormat="1" applyFont="1" applyFill="1" applyBorder="1"/>
    <xf numFmtId="41" fontId="3" fillId="0" borderId="9" xfId="0" applyNumberFormat="1" applyFont="1" applyFill="1" applyBorder="1"/>
    <xf numFmtId="0" fontId="3" fillId="0" borderId="10" xfId="0" applyFont="1" applyBorder="1"/>
    <xf numFmtId="43" fontId="3" fillId="0" borderId="7" xfId="1" applyFont="1" applyFill="1" applyBorder="1"/>
    <xf numFmtId="43" fontId="3" fillId="0" borderId="11" xfId="1" applyFont="1" applyBorder="1"/>
    <xf numFmtId="43" fontId="3" fillId="0" borderId="3" xfId="1" applyFont="1" applyFill="1" applyBorder="1"/>
    <xf numFmtId="43" fontId="3" fillId="0" borderId="4" xfId="1" applyFont="1" applyBorder="1"/>
    <xf numFmtId="0" fontId="3" fillId="0" borderId="6" xfId="0" applyFont="1" applyBorder="1" applyAlignment="1">
      <alignment shrinkToFit="1"/>
    </xf>
    <xf numFmtId="187" fontId="2" fillId="0" borderId="0" xfId="0" applyNumberFormat="1" applyFont="1"/>
    <xf numFmtId="43" fontId="3" fillId="11" borderId="3" xfId="1" applyFont="1" applyFill="1" applyBorder="1"/>
    <xf numFmtId="43" fontId="3" fillId="11" borderId="7" xfId="1" applyFont="1" applyFill="1" applyBorder="1"/>
    <xf numFmtId="0" fontId="3" fillId="0" borderId="3" xfId="0" applyFont="1" applyBorder="1"/>
    <xf numFmtId="15" fontId="3" fillId="0" borderId="3" xfId="0" applyNumberFormat="1" applyFont="1" applyBorder="1"/>
    <xf numFmtId="188" fontId="3" fillId="0" borderId="3" xfId="0" applyNumberFormat="1" applyFont="1" applyBorder="1"/>
    <xf numFmtId="0" fontId="3" fillId="5" borderId="2" xfId="0" quotePrefix="1" applyNumberFormat="1" applyFont="1" applyFill="1" applyBorder="1" applyAlignment="1">
      <alignment horizontal="center"/>
    </xf>
    <xf numFmtId="0" fontId="3" fillId="4" borderId="1" xfId="0" quotePrefix="1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1" xfId="0" quotePrefix="1" applyNumberFormat="1" applyFont="1" applyFill="1" applyBorder="1" applyAlignment="1">
      <alignment horizontal="center"/>
    </xf>
    <xf numFmtId="0" fontId="2" fillId="6" borderId="1" xfId="0" quotePrefix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" xfId="0" quotePrefix="1" applyNumberFormat="1" applyFont="1" applyFill="1" applyBorder="1" applyAlignment="1">
      <alignment horizontal="center"/>
    </xf>
    <xf numFmtId="0" fontId="3" fillId="9" borderId="1" xfId="0" quotePrefix="1" applyNumberFormat="1" applyFont="1" applyFill="1" applyBorder="1" applyAlignment="1">
      <alignment horizontal="center"/>
    </xf>
    <xf numFmtId="0" fontId="3" fillId="8" borderId="1" xfId="0" quotePrefix="1" applyNumberFormat="1" applyFont="1" applyFill="1" applyBorder="1" applyAlignment="1">
      <alignment horizontal="center"/>
    </xf>
    <xf numFmtId="0" fontId="2" fillId="10" borderId="0" xfId="0" quotePrefix="1" applyNumberFormat="1" applyFont="1" applyFill="1" applyAlignment="1">
      <alignment horizontal="center"/>
    </xf>
    <xf numFmtId="0" fontId="3" fillId="7" borderId="1" xfId="0" quotePrefix="1" applyNumberFormat="1" applyFont="1" applyFill="1" applyBorder="1" applyAlignment="1">
      <alignment horizontal="center"/>
    </xf>
    <xf numFmtId="0" fontId="2" fillId="9" borderId="2" xfId="0" quotePrefix="1" applyNumberFormat="1" applyFont="1" applyFill="1" applyBorder="1" applyAlignment="1">
      <alignment horizontal="center"/>
    </xf>
    <xf numFmtId="0" fontId="3" fillId="6" borderId="1" xfId="0" quotePrefix="1" applyNumberFormat="1" applyFont="1" applyFill="1" applyBorder="1" applyAlignment="1">
      <alignment horizontal="center"/>
    </xf>
    <xf numFmtId="0" fontId="3" fillId="10" borderId="1" xfId="0" quotePrefix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9" borderId="2" xfId="0" quotePrefix="1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8" borderId="2" xfId="0" quotePrefix="1" applyNumberFormat="1" applyFont="1" applyFill="1" applyBorder="1" applyAlignment="1">
      <alignment horizontal="center"/>
    </xf>
    <xf numFmtId="0" fontId="3" fillId="10" borderId="2" xfId="0" quotePrefix="1" applyNumberFormat="1" applyFont="1" applyFill="1" applyBorder="1" applyAlignment="1">
      <alignment horizontal="center"/>
    </xf>
    <xf numFmtId="43" fontId="3" fillId="0" borderId="4" xfId="1" applyFont="1" applyBorder="1" applyAlignment="1">
      <alignment horizontal="center" vertical="center" shrinkToFit="1"/>
    </xf>
    <xf numFmtId="43" fontId="3" fillId="0" borderId="5" xfId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</cellXfs>
  <cellStyles count="3">
    <cellStyle name="Comma" xfId="1" builtinId="3"/>
    <cellStyle name="Normal" xfId="0" builtinId="0"/>
    <cellStyle name="Normal 2" xfId="2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6"/>
      </font>
    </dxf>
    <dxf>
      <font>
        <name val="Angsana New"/>
        <scheme val="none"/>
      </font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21166</xdr:rowOff>
    </xdr:from>
    <xdr:to>
      <xdr:col>1</xdr:col>
      <xdr:colOff>10583</xdr:colOff>
      <xdr:row>3</xdr:row>
      <xdr:rowOff>243417</xdr:rowOff>
    </xdr:to>
    <xdr:cxnSp macro="">
      <xdr:nvCxnSpPr>
        <xdr:cNvPr id="2" name="ตัวเชื่อมต่อตรง 1"/>
        <xdr:cNvCxnSpPr/>
      </xdr:nvCxnSpPr>
      <xdr:spPr>
        <a:xfrm flipV="1">
          <a:off x="0" y="554566"/>
          <a:ext cx="2134658" cy="4889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T" refreshedDate="44062.440253125002" createdVersion="4" refreshedVersion="4" minRefreshableVersion="3" recordCount="92">
  <cacheSource type="worksheet">
    <worksheetSource ref="A3:G95" sheet="พื้นที่รอยต่อ"/>
  </cacheSource>
  <cacheFields count="7">
    <cacheField name="HMAIN" numFmtId="0">
      <sharedItems/>
    </cacheField>
    <cacheField name="หน่วยบริการประจำ" numFmtId="0">
      <sharedItems count="14">
        <s v="รพ.พระนครศรีอยุธยา"/>
        <s v="รพ.เสนา"/>
        <s v="รพ.ท่าเรือ"/>
        <s v="รพ.สมเด็จพระสังฆราช(นครหลวง)"/>
        <s v="รพ.บางไทร"/>
        <s v="รพ.บางบาล"/>
        <s v="รพ.บางปะอิน"/>
        <s v="รพ.บางปะหัน"/>
        <s v="รพ.ภาชี"/>
        <s v="รพ.ลาดบัวหลวง"/>
        <s v="รพ.วังน้อย"/>
        <s v="รพ.อุทัย"/>
        <s v="รพ.มหาราช"/>
        <s v="รพ.บ้านแพรก"/>
      </sharedItems>
    </cacheField>
    <cacheField name="อำเภอ" numFmtId="0">
      <sharedItems count="14">
        <s v="บางไทร"/>
        <s v="บางบาล"/>
        <s v="บางปะอิน"/>
        <s v="บางปะหัน"/>
        <s v="ผักไห่"/>
        <s v="ลาดบัวหลวง"/>
        <s v="บางซ้าย"/>
        <s v="นครหลวง"/>
        <s v="พระนครศรีอยุธยา"/>
        <s v="ท่าเรือ"/>
        <s v="อุทัย"/>
        <s v="วังน้อย"/>
        <s v="ภาชี"/>
        <s v="มหาราช"/>
      </sharedItems>
    </cacheField>
    <cacheField name="hsub" numFmtId="0">
      <sharedItems/>
    </cacheField>
    <cacheField name="หน่วยบริการปฐมภูมิ" numFmtId="0">
      <sharedItems/>
    </cacheField>
    <cacheField name="จำนวนประชากร" numFmtId="187">
      <sharedItems containsSemiMixedTypes="0" containsString="0" containsNumber="1" containsInteger="1" minValue="1" maxValue="3052"/>
    </cacheField>
    <cacheField name="หน่วยบริการประจำโอนเงิน 150/บัตร" numFmtId="43">
      <sharedItems containsSemiMixedTypes="0" containsString="0" containsNumber="1" containsInteger="1" minValue="150" maxValue="457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s v="10660"/>
    <x v="0"/>
    <x v="0"/>
    <s v="01193"/>
    <s v="รพ.สต.บ้านแป้ง"/>
    <n v="3"/>
    <n v="450"/>
  </r>
  <r>
    <s v="10660"/>
    <x v="0"/>
    <x v="0"/>
    <s v="01196"/>
    <s v="รพ.สต.แคออก"/>
    <n v="16"/>
    <n v="2400"/>
  </r>
  <r>
    <s v="10660"/>
    <x v="0"/>
    <x v="0"/>
    <s v="01199"/>
    <s v="รพ.สต.กระแชง"/>
    <n v="146"/>
    <n v="21900"/>
  </r>
  <r>
    <s v="10660"/>
    <x v="0"/>
    <x v="0"/>
    <s v="01200"/>
    <s v="รพ.สต.บ้านกลึง"/>
    <n v="568"/>
    <n v="85200"/>
  </r>
  <r>
    <s v="10660"/>
    <x v="0"/>
    <x v="0"/>
    <s v="01201"/>
    <s v="รพ.สต.ช้างน้อย"/>
    <n v="52"/>
    <n v="7800"/>
  </r>
  <r>
    <s v="10660"/>
    <x v="0"/>
    <x v="1"/>
    <s v="01216"/>
    <s v="รพ.สต.ไทรน้อย"/>
    <n v="288"/>
    <n v="43200"/>
  </r>
  <r>
    <s v="10660"/>
    <x v="0"/>
    <x v="1"/>
    <s v="01228"/>
    <s v="รพ.สต.บ้านกุ่ม"/>
    <n v="1711"/>
    <n v="256650"/>
  </r>
  <r>
    <s v="10660"/>
    <x v="0"/>
    <x v="2"/>
    <s v="01232"/>
    <s v="รพ.สต.บ้านกรด"/>
    <n v="1818"/>
    <n v="272700"/>
  </r>
  <r>
    <s v="10660"/>
    <x v="0"/>
    <x v="2"/>
    <s v="01233"/>
    <s v="สอ.ขนอนเหนือ"/>
    <n v="429"/>
    <n v="64350"/>
  </r>
  <r>
    <s v="10660"/>
    <x v="0"/>
    <x v="2"/>
    <s v="01236"/>
    <s v="รพ.สต.บ้านหว้า"/>
    <n v="184"/>
    <n v="27600"/>
  </r>
  <r>
    <s v="10660"/>
    <x v="0"/>
    <x v="2"/>
    <s v="01238"/>
    <s v="รพ.สต.บางประแดง"/>
    <n v="775"/>
    <n v="116250"/>
  </r>
  <r>
    <s v="10660"/>
    <x v="0"/>
    <x v="2"/>
    <s v="01239"/>
    <s v="รพ.สต.สามเรือน"/>
    <n v="902"/>
    <n v="135300"/>
  </r>
  <r>
    <s v="10660"/>
    <x v="0"/>
    <x v="2"/>
    <s v="01244"/>
    <s v="รพ.สต.คุ้งลาน"/>
    <n v="625"/>
    <n v="93750"/>
  </r>
  <r>
    <s v="10660"/>
    <x v="0"/>
    <x v="2"/>
    <s v="01246"/>
    <s v="สอ.บ้านลานเท"/>
    <n v="3052"/>
    <n v="457800"/>
  </r>
  <r>
    <s v="10660"/>
    <x v="0"/>
    <x v="2"/>
    <s v="01248"/>
    <s v="รพ.สต.ขนอนหลวง"/>
    <n v="87"/>
    <n v="13050"/>
  </r>
  <r>
    <s v="10660"/>
    <x v="0"/>
    <x v="2"/>
    <s v="23782"/>
    <s v="คลินิกชุมชนสามเรือน(ของรัฐบาล)"/>
    <n v="1361"/>
    <n v="204150"/>
  </r>
  <r>
    <s v="10660"/>
    <x v="0"/>
    <x v="3"/>
    <s v="01250"/>
    <s v="รพ.สต.ขยาย"/>
    <n v="585"/>
    <n v="87750"/>
  </r>
  <r>
    <s v="10660"/>
    <x v="0"/>
    <x v="3"/>
    <s v="01261"/>
    <s v="รพ.สต.โพธิ์สามต้น"/>
    <n v="1059"/>
    <n v="158850"/>
  </r>
  <r>
    <s v="10660"/>
    <x v="0"/>
    <x v="3"/>
    <s v="01262"/>
    <s v="รพ.สต.พุทเลา"/>
    <n v="1162"/>
    <n v="174300"/>
  </r>
  <r>
    <s v="10688"/>
    <x v="1"/>
    <x v="0"/>
    <s v="01191"/>
    <s v="รพ.สต.บางพลี"/>
    <n v="248"/>
    <n v="37200"/>
  </r>
  <r>
    <s v="10688"/>
    <x v="1"/>
    <x v="0"/>
    <s v="01194"/>
    <s v="รพ.สต.หน้าไม้"/>
    <n v="443"/>
    <n v="66450"/>
  </r>
  <r>
    <s v="10688"/>
    <x v="1"/>
    <x v="0"/>
    <s v="01195"/>
    <s v="รพ.สต.บางยี่โท"/>
    <n v="543"/>
    <n v="81450"/>
  </r>
  <r>
    <s v="10688"/>
    <x v="1"/>
    <x v="0"/>
    <s v="01196"/>
    <s v="รพ.สต.แคออก"/>
    <n v="296"/>
    <n v="44400"/>
  </r>
  <r>
    <s v="10688"/>
    <x v="1"/>
    <x v="0"/>
    <s v="01197"/>
    <s v="รพ.สต.แคตก"/>
    <n v="385"/>
    <n v="57750"/>
  </r>
  <r>
    <s v="10688"/>
    <x v="1"/>
    <x v="0"/>
    <s v="01198"/>
    <s v="รพ.สต.ช่างเหล็ก"/>
    <n v="577"/>
    <n v="86550"/>
  </r>
  <r>
    <s v="10688"/>
    <x v="1"/>
    <x v="0"/>
    <s v="01199"/>
    <s v="รพ.สต.กระแชง"/>
    <n v="65"/>
    <n v="9750"/>
  </r>
  <r>
    <s v="10688"/>
    <x v="1"/>
    <x v="0"/>
    <s v="01200"/>
    <s v="รพ.สต.บ้านกลึง"/>
    <n v="229"/>
    <n v="34350"/>
  </r>
  <r>
    <s v="10688"/>
    <x v="1"/>
    <x v="0"/>
    <s v="01201"/>
    <s v="รพ.สต.ช้างน้อย"/>
    <n v="84"/>
    <n v="12600"/>
  </r>
  <r>
    <s v="10688"/>
    <x v="1"/>
    <x v="0"/>
    <s v="01202"/>
    <s v="รพ.สต.ห่อหมก"/>
    <n v="151"/>
    <n v="22650"/>
  </r>
  <r>
    <s v="10688"/>
    <x v="1"/>
    <x v="0"/>
    <s v="01203"/>
    <s v="รพ.สต.ไผ่พระ"/>
    <n v="629"/>
    <n v="94350"/>
  </r>
  <r>
    <s v="10688"/>
    <x v="1"/>
    <x v="0"/>
    <s v="01204"/>
    <s v="รพ.สต.กกแก้วบูรพา"/>
    <n v="373"/>
    <n v="55950"/>
  </r>
  <r>
    <s v="10688"/>
    <x v="1"/>
    <x v="0"/>
    <s v="01205"/>
    <s v="รพ.สต.ไม้ตรา"/>
    <n v="10"/>
    <n v="1500"/>
  </r>
  <r>
    <s v="10688"/>
    <x v="1"/>
    <x v="0"/>
    <s v="01206"/>
    <s v="รพ.สต.บ้านม้า"/>
    <n v="1"/>
    <n v="150"/>
  </r>
  <r>
    <s v="10688"/>
    <x v="1"/>
    <x v="0"/>
    <s v="01207"/>
    <s v="รพ.สต.บ้านเกาะ"/>
    <n v="92"/>
    <n v="13800"/>
  </r>
  <r>
    <s v="10688"/>
    <x v="1"/>
    <x v="0"/>
    <s v="01213"/>
    <s v="รพ.สต.โคกช้าง"/>
    <n v="6"/>
    <n v="900"/>
  </r>
  <r>
    <s v="10688"/>
    <x v="1"/>
    <x v="1"/>
    <s v="01220"/>
    <s v="รพ.สต.พระขาว"/>
    <n v="690"/>
    <n v="103500"/>
  </r>
  <r>
    <s v="10688"/>
    <x v="1"/>
    <x v="1"/>
    <s v="01221"/>
    <s v="รพ.สต.น้ำเต้า"/>
    <n v="1108"/>
    <n v="166200"/>
  </r>
  <r>
    <s v="10688"/>
    <x v="1"/>
    <x v="1"/>
    <s v="01222"/>
    <s v="รพ.สต.ทางช้าง"/>
    <n v="516"/>
    <n v="77400"/>
  </r>
  <r>
    <s v="10688"/>
    <x v="1"/>
    <x v="4"/>
    <s v="01269"/>
    <s v="รพ.สต.ท่าดินแดง"/>
    <n v="315"/>
    <n v="47250"/>
  </r>
  <r>
    <s v="10688"/>
    <x v="1"/>
    <x v="5"/>
    <s v="01287"/>
    <s v="รพ.สต.หลักชัย"/>
    <n v="288"/>
    <n v="43200"/>
  </r>
  <r>
    <s v="10688"/>
    <x v="1"/>
    <x v="5"/>
    <s v="01289"/>
    <s v="สอ.พระยาบันลือ"/>
    <n v="1395"/>
    <n v="209250"/>
  </r>
  <r>
    <s v="10688"/>
    <x v="1"/>
    <x v="5"/>
    <s v="01291"/>
    <s v="สอ.สิงหนาท 2 (วัดหนองปลาดุก)"/>
    <n v="161"/>
    <n v="24150"/>
  </r>
  <r>
    <s v="10688"/>
    <x v="1"/>
    <x v="5"/>
    <s v="01292"/>
    <s v="รพ.สต.คู้สลอด"/>
    <n v="976"/>
    <n v="146400"/>
  </r>
  <r>
    <s v="10688"/>
    <x v="1"/>
    <x v="5"/>
    <s v="14915"/>
    <s v="รพ.สต.ลาดบัวหลวง"/>
    <n v="763"/>
    <n v="114450"/>
  </r>
  <r>
    <s v="10688"/>
    <x v="1"/>
    <x v="6"/>
    <s v="01322"/>
    <s v="รพ.สต.เต่าเล่า"/>
    <n v="323"/>
    <n v="48450"/>
  </r>
  <r>
    <s v="10688"/>
    <x v="1"/>
    <x v="6"/>
    <s v="01323"/>
    <s v="สอ.ทางหลวง"/>
    <n v="1027"/>
    <n v="154050"/>
  </r>
  <r>
    <s v="10688"/>
    <x v="1"/>
    <x v="6"/>
    <s v="01324"/>
    <s v="รพ.สต.ปลายกลัด"/>
    <n v="25"/>
    <n v="3750"/>
  </r>
  <r>
    <s v="10768"/>
    <x v="2"/>
    <x v="7"/>
    <s v="01180"/>
    <s v="รพ.สต.ท่าช้าง"/>
    <n v="203"/>
    <n v="30450"/>
  </r>
  <r>
    <s v="10768"/>
    <x v="2"/>
    <x v="7"/>
    <s v="01189"/>
    <s v="รพ.สต.สามไถ"/>
    <n v="16"/>
    <n v="2400"/>
  </r>
  <r>
    <s v="10769"/>
    <x v="3"/>
    <x v="8"/>
    <s v="01158"/>
    <s v="รพ.สต.หันตรา"/>
    <n v="14"/>
    <n v="2100"/>
  </r>
  <r>
    <s v="10769"/>
    <x v="3"/>
    <x v="8"/>
    <s v="01161"/>
    <s v="รพ.สต.บ้านเกาะ"/>
    <n v="486"/>
    <n v="72900"/>
  </r>
  <r>
    <s v="10769"/>
    <x v="3"/>
    <x v="9"/>
    <s v="01176"/>
    <s v="รพ.สต.ปากท่า"/>
    <n v="98"/>
    <n v="14700"/>
  </r>
  <r>
    <s v="10769"/>
    <x v="3"/>
    <x v="3"/>
    <s v="01250"/>
    <s v="รพ.สต.ขยาย"/>
    <n v="78"/>
    <n v="11700"/>
  </r>
  <r>
    <s v="10769"/>
    <x v="3"/>
    <x v="3"/>
    <s v="01251"/>
    <s v="รพ.สต.บางเดื่อ"/>
    <n v="1304"/>
    <n v="195600"/>
  </r>
  <r>
    <s v="10769"/>
    <x v="3"/>
    <x v="3"/>
    <s v="01261"/>
    <s v="รพ.สต.โพธิ์สามต้น"/>
    <n v="317"/>
    <n v="47550"/>
  </r>
  <r>
    <s v="10769"/>
    <x v="3"/>
    <x v="10"/>
    <s v="01337"/>
    <s v="รพ.สต.ข้าวเม่า"/>
    <n v="4"/>
    <n v="600"/>
  </r>
  <r>
    <s v="10769"/>
    <x v="3"/>
    <x v="10"/>
    <s v="01338"/>
    <s v="สอ.บ้านหนองคัดเค้า"/>
    <n v="202"/>
    <n v="30300"/>
  </r>
  <r>
    <s v="10770"/>
    <x v="4"/>
    <x v="1"/>
    <s v="01220"/>
    <s v="รพ.สต.พระขาว"/>
    <n v="2"/>
    <n v="300"/>
  </r>
  <r>
    <s v="10770"/>
    <x v="4"/>
    <x v="5"/>
    <s v="01291"/>
    <s v="สอ.สิงหนาท 2 (วัดหนองปลาดุก)"/>
    <n v="1"/>
    <n v="150"/>
  </r>
  <r>
    <s v="10771"/>
    <x v="5"/>
    <x v="8"/>
    <s v="01165"/>
    <s v="รพ.สต.บ้านป้อม"/>
    <n v="3"/>
    <n v="450"/>
  </r>
  <r>
    <s v="10772"/>
    <x v="6"/>
    <x v="0"/>
    <s v="01192"/>
    <s v="รพ.สต.สนามไชย"/>
    <n v="85"/>
    <n v="12750"/>
  </r>
  <r>
    <s v="10772"/>
    <x v="6"/>
    <x v="0"/>
    <s v="01208"/>
    <s v="รพ.สต.ราชคราม"/>
    <n v="796"/>
    <n v="119400"/>
  </r>
  <r>
    <s v="10772"/>
    <x v="6"/>
    <x v="0"/>
    <s v="01209"/>
    <s v="รพ.สต.ช้างใหญ่"/>
    <n v="933"/>
    <n v="139950"/>
  </r>
  <r>
    <s v="10772"/>
    <x v="6"/>
    <x v="0"/>
    <s v="01210"/>
    <s v="สอ.คัคณางค์"/>
    <n v="936"/>
    <n v="140400"/>
  </r>
  <r>
    <s v="10772"/>
    <x v="6"/>
    <x v="0"/>
    <s v="01211"/>
    <s v="รพ.สต.โพธิ์แตง"/>
    <n v="492"/>
    <n v="73800"/>
  </r>
  <r>
    <s v="10772"/>
    <x v="6"/>
    <x v="0"/>
    <s v="01212"/>
    <s v="รพ.สต.เชียงรากน้อย"/>
    <n v="414"/>
    <n v="62100"/>
  </r>
  <r>
    <s v="10772"/>
    <x v="6"/>
    <x v="11"/>
    <s v="01296"/>
    <s v="รพ.สต.บ่อตาโล่"/>
    <n v="1940"/>
    <n v="291000"/>
  </r>
  <r>
    <s v="10772"/>
    <x v="6"/>
    <x v="11"/>
    <s v="01299"/>
    <s v="รพ.สต.พยอม"/>
    <n v="307"/>
    <n v="46050"/>
  </r>
  <r>
    <s v="10773"/>
    <x v="7"/>
    <x v="8"/>
    <s v="01160"/>
    <s v="รพ.สต.บ้านใหม่"/>
    <n v="3"/>
    <n v="450"/>
  </r>
  <r>
    <s v="10773"/>
    <x v="7"/>
    <x v="7"/>
    <s v="01183"/>
    <s v="รพ.สต.ปากจั่น"/>
    <n v="20"/>
    <n v="3000"/>
  </r>
  <r>
    <s v="10773"/>
    <x v="7"/>
    <x v="7"/>
    <s v="01184"/>
    <s v="รพ.สต.บางระกำ"/>
    <n v="42"/>
    <n v="6300"/>
  </r>
  <r>
    <s v="10773"/>
    <x v="7"/>
    <x v="7"/>
    <s v="01185"/>
    <s v="รพ.สต.บางพระครู"/>
    <n v="68"/>
    <n v="10200"/>
  </r>
  <r>
    <s v="10775"/>
    <x v="8"/>
    <x v="9"/>
    <s v="01177"/>
    <s v="รพ.สต.หนองขนาก"/>
    <n v="75"/>
    <n v="11250"/>
  </r>
  <r>
    <s v="10775"/>
    <x v="8"/>
    <x v="7"/>
    <s v="01182"/>
    <s v="รพ.สต.บ้านชุ้ง"/>
    <n v="165"/>
    <n v="24750"/>
  </r>
  <r>
    <s v="10775"/>
    <x v="8"/>
    <x v="7"/>
    <s v="01187"/>
    <s v="รพ.สต.หนองปลิง"/>
    <n v="8"/>
    <n v="1200"/>
  </r>
  <r>
    <s v="10775"/>
    <x v="8"/>
    <x v="7"/>
    <s v="01188"/>
    <s v="รพ.สต.คลองสะแก"/>
    <n v="25"/>
    <n v="3750"/>
  </r>
  <r>
    <s v="10775"/>
    <x v="8"/>
    <x v="10"/>
    <s v="01332"/>
    <s v="รพ.สต.หนองไม้ซุง"/>
    <n v="894"/>
    <n v="134100"/>
  </r>
  <r>
    <s v="10775"/>
    <x v="8"/>
    <x v="10"/>
    <s v="01333"/>
    <s v="รพ.สต.เสนา"/>
    <n v="17"/>
    <n v="2550"/>
  </r>
  <r>
    <s v="10775"/>
    <x v="8"/>
    <x v="10"/>
    <s v="01335"/>
    <s v="รพ.สต.โพสาวหาญ"/>
    <n v="236"/>
    <n v="35400"/>
  </r>
  <r>
    <s v="10776"/>
    <x v="9"/>
    <x v="6"/>
    <s v="01325"/>
    <s v="รพ.สต.เทพมงคล"/>
    <n v="136"/>
    <n v="20400"/>
  </r>
  <r>
    <s v="10777"/>
    <x v="10"/>
    <x v="2"/>
    <s v="01230"/>
    <s v="รพ.สต.เชียงรากน้อย"/>
    <n v="47"/>
    <n v="7050"/>
  </r>
  <r>
    <s v="10777"/>
    <x v="10"/>
    <x v="2"/>
    <s v="01246"/>
    <s v="สอ.บ้านลานเท"/>
    <n v="1700"/>
    <n v="255000"/>
  </r>
  <r>
    <s v="10777"/>
    <x v="10"/>
    <x v="10"/>
    <s v="01329"/>
    <s v="รพ.สต.บ้านช้าง"/>
    <n v="378"/>
    <n v="56700"/>
  </r>
  <r>
    <s v="10777"/>
    <x v="10"/>
    <x v="10"/>
    <s v="01334"/>
    <s v="รพ.สต.หนองน้ำส้ม"/>
    <n v="90"/>
    <n v="13500"/>
  </r>
  <r>
    <s v="10777"/>
    <x v="10"/>
    <x v="10"/>
    <s v="01335"/>
    <s v="รพ.สต.โพสาวหาญ"/>
    <n v="27"/>
    <n v="4050"/>
  </r>
  <r>
    <s v="10779"/>
    <x v="11"/>
    <x v="12"/>
    <s v="01285"/>
    <s v="รพ.สต.กระจิว"/>
    <n v="113"/>
    <n v="16950"/>
  </r>
  <r>
    <s v="10780"/>
    <x v="12"/>
    <x v="3"/>
    <s v="01253"/>
    <s v="รพ.สต.ทางกลาง"/>
    <n v="179"/>
    <n v="26850"/>
  </r>
  <r>
    <s v="10780"/>
    <x v="12"/>
    <x v="3"/>
    <s v="01255"/>
    <s v="รพ.สต.หันสัง"/>
    <n v="16"/>
    <n v="2400"/>
  </r>
  <r>
    <s v="10780"/>
    <x v="12"/>
    <x v="3"/>
    <s v="01263"/>
    <s v="รพ.สต.ตาลเอน"/>
    <n v="24"/>
    <n v="3600"/>
  </r>
  <r>
    <s v="10781"/>
    <x v="13"/>
    <x v="13"/>
    <s v="01344"/>
    <s v="รพ.สต.โรงช้าง"/>
    <n v="88"/>
    <n v="13200"/>
  </r>
  <r>
    <s v="10781"/>
    <x v="13"/>
    <x v="13"/>
    <s v="01346"/>
    <s v="รพ.สต.พิตเพียน"/>
    <n v="61"/>
    <n v="9150"/>
  </r>
  <r>
    <s v="10781"/>
    <x v="13"/>
    <x v="13"/>
    <s v="01347"/>
    <s v="รพ.สต.บ้านนา"/>
    <n v="1"/>
    <n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P19" firstHeaderRow="1" firstDataRow="2" firstDataCol="1"/>
  <pivotFields count="7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15">
        <item x="8"/>
        <item x="9"/>
        <item x="7"/>
        <item x="0"/>
        <item x="1"/>
        <item x="2"/>
        <item x="3"/>
        <item x="4"/>
        <item x="12"/>
        <item x="5"/>
        <item x="11"/>
        <item x="6"/>
        <item x="10"/>
        <item x="13"/>
        <item t="default"/>
      </items>
    </pivotField>
    <pivotField showAll="0"/>
    <pivotField showAll="0"/>
    <pivotField showAll="0"/>
    <pivotField dataField="1" numFmtId="43" showAll="0" defaultSubtota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ผลรวม ของ หน่วยบริการประจำโอนเงิน 150/บัตร" fld="6" baseField="0" baseItem="0"/>
  </dataFields>
  <formats count="3">
    <format dxfId="23">
      <pivotArea outline="0" collapsedLevelsAreSubtotals="1" fieldPosition="0"/>
    </format>
    <format dxfId="22">
      <pivotArea type="all" dataOnly="0" outline="0" fieldPosition="0"/>
    </format>
    <format dxfId="2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4" name="Table4" displayName="Table4" ref="A5:P20" totalsRowShown="0" headerRowDxfId="20" dataDxfId="18" headerRowBorderDxfId="19" tableBorderDxfId="17" totalsRowBorderDxfId="16">
  <autoFilter ref="A5:P20"/>
  <tableColumns count="16">
    <tableColumn id="1" name="คอลัมน์1" dataDxfId="15"/>
    <tableColumn id="2" name="คอลัมน์2" dataDxfId="14" dataCellStyle="Comma"/>
    <tableColumn id="3" name="คอลัมน์3" dataDxfId="13" dataCellStyle="Comma"/>
    <tableColumn id="4" name="คอลัมน์4" dataDxfId="12" dataCellStyle="Comma"/>
    <tableColumn id="5" name="คอลัมน์5" dataDxfId="11" dataCellStyle="Comma"/>
    <tableColumn id="6" name="คอลัมน์6" dataDxfId="10" dataCellStyle="Comma"/>
    <tableColumn id="7" name="คอลัมน์7" dataDxfId="9" dataCellStyle="Comma"/>
    <tableColumn id="8" name="คอลัมน์8" dataDxfId="8" dataCellStyle="Comma"/>
    <tableColumn id="9" name="คอลัมน์9" dataDxfId="7" dataCellStyle="Comma"/>
    <tableColumn id="10" name="คอลัมน์10" dataDxfId="6" dataCellStyle="Comma"/>
    <tableColumn id="11" name="คอลัมน์11" dataDxfId="5" dataCellStyle="Comma"/>
    <tableColumn id="12" name="คอลัมน์12" dataDxfId="4" dataCellStyle="Comma"/>
    <tableColumn id="13" name="คอลัมน์13" dataDxfId="3" dataCellStyle="Comma"/>
    <tableColumn id="14" name="คอลัมน์14" dataDxfId="2" dataCellStyle="Comma"/>
    <tableColumn id="15" name="คอลัมน์15" dataDxfId="1" dataCellStyle="Comma"/>
    <tableColumn id="16" name="คอลัมน์16" dataDxfId="0" dataCellStyle="Comma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workbookViewId="0">
      <selection activeCell="K147" sqref="K147"/>
    </sheetView>
  </sheetViews>
  <sheetFormatPr defaultRowHeight="21" x14ac:dyDescent="0.35"/>
  <cols>
    <col min="1" max="1" width="9.140625" style="1"/>
    <col min="2" max="2" width="26.7109375" style="1" customWidth="1"/>
    <col min="3" max="3" width="19" style="1" customWidth="1"/>
    <col min="4" max="4" width="16" style="1" customWidth="1"/>
    <col min="5" max="5" width="26.7109375" style="1" customWidth="1"/>
    <col min="6" max="6" width="16" style="43" customWidth="1"/>
    <col min="7" max="7" width="9.140625" style="1"/>
    <col min="8" max="8" width="17.28515625" style="1" customWidth="1"/>
    <col min="9" max="16384" width="9.140625" style="1"/>
  </cols>
  <sheetData>
    <row r="1" spans="1:8" x14ac:dyDescent="0.35">
      <c r="A1" s="81" t="s">
        <v>0</v>
      </c>
      <c r="B1" s="81"/>
      <c r="C1" s="81"/>
      <c r="D1" s="81"/>
      <c r="E1" s="81"/>
      <c r="F1" s="81"/>
    </row>
    <row r="2" spans="1:8" x14ac:dyDescent="0.35">
      <c r="A2" s="81" t="s">
        <v>191</v>
      </c>
      <c r="B2" s="81"/>
      <c r="C2" s="81"/>
      <c r="D2" s="81"/>
      <c r="E2" s="81"/>
      <c r="F2" s="81"/>
      <c r="H2" s="1">
        <v>150</v>
      </c>
    </row>
    <row r="3" spans="1:8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</row>
    <row r="4" spans="1:8" x14ac:dyDescent="0.35">
      <c r="A4" s="4" t="s">
        <v>7</v>
      </c>
      <c r="B4" s="4" t="s">
        <v>8</v>
      </c>
      <c r="C4" s="5" t="s">
        <v>9</v>
      </c>
      <c r="D4" s="5" t="s">
        <v>10</v>
      </c>
      <c r="E4" s="5" t="s">
        <v>192</v>
      </c>
      <c r="F4" s="6">
        <v>3</v>
      </c>
      <c r="H4" s="72"/>
    </row>
    <row r="5" spans="1:8" x14ac:dyDescent="0.35">
      <c r="A5" s="4" t="s">
        <v>7</v>
      </c>
      <c r="B5" s="4" t="s">
        <v>8</v>
      </c>
      <c r="C5" s="5" t="s">
        <v>9</v>
      </c>
      <c r="D5" s="5" t="s">
        <v>11</v>
      </c>
      <c r="E5" s="5" t="s">
        <v>193</v>
      </c>
      <c r="F5" s="6">
        <v>16</v>
      </c>
      <c r="H5" s="72"/>
    </row>
    <row r="6" spans="1:8" x14ac:dyDescent="0.35">
      <c r="A6" s="4" t="s">
        <v>7</v>
      </c>
      <c r="B6" s="4" t="s">
        <v>8</v>
      </c>
      <c r="C6" s="5" t="s">
        <v>9</v>
      </c>
      <c r="D6" s="5" t="s">
        <v>12</v>
      </c>
      <c r="E6" s="5" t="s">
        <v>194</v>
      </c>
      <c r="F6" s="6">
        <v>146</v>
      </c>
      <c r="H6" s="72"/>
    </row>
    <row r="7" spans="1:8" x14ac:dyDescent="0.35">
      <c r="A7" s="4" t="s">
        <v>7</v>
      </c>
      <c r="B7" s="4" t="s">
        <v>8</v>
      </c>
      <c r="C7" s="5" t="s">
        <v>9</v>
      </c>
      <c r="D7" s="5" t="s">
        <v>13</v>
      </c>
      <c r="E7" s="5" t="s">
        <v>195</v>
      </c>
      <c r="F7" s="6">
        <v>568</v>
      </c>
      <c r="H7" s="72"/>
    </row>
    <row r="8" spans="1:8" x14ac:dyDescent="0.35">
      <c r="A8" s="4" t="s">
        <v>7</v>
      </c>
      <c r="B8" s="4" t="s">
        <v>8</v>
      </c>
      <c r="C8" s="5" t="s">
        <v>9</v>
      </c>
      <c r="D8" s="5" t="s">
        <v>14</v>
      </c>
      <c r="E8" s="5" t="s">
        <v>196</v>
      </c>
      <c r="F8" s="6">
        <v>52</v>
      </c>
      <c r="H8" s="72"/>
    </row>
    <row r="9" spans="1:8" x14ac:dyDescent="0.35">
      <c r="A9" s="4"/>
      <c r="B9" s="4"/>
      <c r="C9" s="82" t="s">
        <v>15</v>
      </c>
      <c r="D9" s="82"/>
      <c r="E9" s="82"/>
      <c r="F9" s="7">
        <f>SUM(F4:F8)</f>
        <v>785</v>
      </c>
      <c r="H9" s="72">
        <f>+$H$2*F9</f>
        <v>117750</v>
      </c>
    </row>
    <row r="10" spans="1:8" x14ac:dyDescent="0.35">
      <c r="A10" s="4" t="s">
        <v>7</v>
      </c>
      <c r="B10" s="4" t="s">
        <v>8</v>
      </c>
      <c r="C10" s="8" t="s">
        <v>16</v>
      </c>
      <c r="D10" s="8" t="s">
        <v>17</v>
      </c>
      <c r="E10" s="8" t="s">
        <v>197</v>
      </c>
      <c r="F10" s="9">
        <v>288</v>
      </c>
      <c r="H10" s="72"/>
    </row>
    <row r="11" spans="1:8" x14ac:dyDescent="0.35">
      <c r="A11" s="4" t="s">
        <v>7</v>
      </c>
      <c r="B11" s="4" t="s">
        <v>8</v>
      </c>
      <c r="C11" s="8" t="s">
        <v>16</v>
      </c>
      <c r="D11" s="8" t="s">
        <v>18</v>
      </c>
      <c r="E11" s="8" t="s">
        <v>198</v>
      </c>
      <c r="F11" s="9">
        <v>1711</v>
      </c>
      <c r="H11" s="72"/>
    </row>
    <row r="12" spans="1:8" x14ac:dyDescent="0.35">
      <c r="A12" s="4"/>
      <c r="B12" s="4"/>
      <c r="C12" s="83" t="s">
        <v>19</v>
      </c>
      <c r="D12" s="83"/>
      <c r="E12" s="83"/>
      <c r="F12" s="10">
        <f>SUM(F10:F11)</f>
        <v>1999</v>
      </c>
      <c r="H12" s="72">
        <f t="shared" ref="H12:H71" si="0">+$H$2*F12</f>
        <v>299850</v>
      </c>
    </row>
    <row r="13" spans="1:8" x14ac:dyDescent="0.35">
      <c r="A13" s="4" t="s">
        <v>7</v>
      </c>
      <c r="B13" s="4" t="s">
        <v>8</v>
      </c>
      <c r="C13" s="5" t="s">
        <v>20</v>
      </c>
      <c r="D13" s="5" t="s">
        <v>21</v>
      </c>
      <c r="E13" s="5" t="s">
        <v>199</v>
      </c>
      <c r="F13" s="6">
        <v>1818</v>
      </c>
      <c r="H13" s="72"/>
    </row>
    <row r="14" spans="1:8" x14ac:dyDescent="0.35">
      <c r="A14" s="4" t="s">
        <v>7</v>
      </c>
      <c r="B14" s="4" t="s">
        <v>8</v>
      </c>
      <c r="C14" s="5" t="s">
        <v>20</v>
      </c>
      <c r="D14" s="5" t="s">
        <v>22</v>
      </c>
      <c r="E14" s="5" t="s">
        <v>23</v>
      </c>
      <c r="F14" s="6">
        <v>429</v>
      </c>
      <c r="H14" s="72"/>
    </row>
    <row r="15" spans="1:8" x14ac:dyDescent="0.35">
      <c r="A15" s="4" t="s">
        <v>7</v>
      </c>
      <c r="B15" s="4" t="s">
        <v>8</v>
      </c>
      <c r="C15" s="5" t="s">
        <v>20</v>
      </c>
      <c r="D15" s="5" t="s">
        <v>24</v>
      </c>
      <c r="E15" s="5" t="s">
        <v>200</v>
      </c>
      <c r="F15" s="6">
        <v>184</v>
      </c>
      <c r="H15" s="72"/>
    </row>
    <row r="16" spans="1:8" x14ac:dyDescent="0.35">
      <c r="A16" s="4" t="s">
        <v>7</v>
      </c>
      <c r="B16" s="4" t="s">
        <v>8</v>
      </c>
      <c r="C16" s="5" t="s">
        <v>20</v>
      </c>
      <c r="D16" s="5" t="s">
        <v>25</v>
      </c>
      <c r="E16" s="5" t="s">
        <v>201</v>
      </c>
      <c r="F16" s="6">
        <v>775</v>
      </c>
      <c r="H16" s="72"/>
    </row>
    <row r="17" spans="1:8" x14ac:dyDescent="0.35">
      <c r="A17" s="4" t="s">
        <v>7</v>
      </c>
      <c r="B17" s="4" t="s">
        <v>8</v>
      </c>
      <c r="C17" s="5" t="s">
        <v>20</v>
      </c>
      <c r="D17" s="5" t="s">
        <v>26</v>
      </c>
      <c r="E17" s="5" t="s">
        <v>202</v>
      </c>
      <c r="F17" s="6">
        <v>902</v>
      </c>
      <c r="H17" s="72"/>
    </row>
    <row r="18" spans="1:8" x14ac:dyDescent="0.35">
      <c r="A18" s="4" t="s">
        <v>7</v>
      </c>
      <c r="B18" s="4" t="s">
        <v>8</v>
      </c>
      <c r="C18" s="5" t="s">
        <v>20</v>
      </c>
      <c r="D18" s="5" t="s">
        <v>27</v>
      </c>
      <c r="E18" s="5" t="s">
        <v>203</v>
      </c>
      <c r="F18" s="6">
        <v>625</v>
      </c>
      <c r="H18" s="72"/>
    </row>
    <row r="19" spans="1:8" x14ac:dyDescent="0.35">
      <c r="A19" s="4" t="s">
        <v>7</v>
      </c>
      <c r="B19" s="4" t="s">
        <v>8</v>
      </c>
      <c r="C19" s="5" t="s">
        <v>20</v>
      </c>
      <c r="D19" s="5" t="s">
        <v>28</v>
      </c>
      <c r="E19" s="5" t="s">
        <v>29</v>
      </c>
      <c r="F19" s="6">
        <v>3052</v>
      </c>
      <c r="H19" s="72"/>
    </row>
    <row r="20" spans="1:8" x14ac:dyDescent="0.35">
      <c r="A20" s="4" t="s">
        <v>7</v>
      </c>
      <c r="B20" s="4" t="s">
        <v>8</v>
      </c>
      <c r="C20" s="5" t="s">
        <v>20</v>
      </c>
      <c r="D20" s="5" t="s">
        <v>30</v>
      </c>
      <c r="E20" s="5" t="s">
        <v>204</v>
      </c>
      <c r="F20" s="6">
        <v>87</v>
      </c>
      <c r="H20" s="72"/>
    </row>
    <row r="21" spans="1:8" x14ac:dyDescent="0.35">
      <c r="A21" s="4" t="s">
        <v>7</v>
      </c>
      <c r="B21" s="4" t="s">
        <v>8</v>
      </c>
      <c r="C21" s="5" t="s">
        <v>20</v>
      </c>
      <c r="D21" s="5" t="s">
        <v>31</v>
      </c>
      <c r="E21" s="5" t="s">
        <v>32</v>
      </c>
      <c r="F21" s="6">
        <v>1361</v>
      </c>
      <c r="H21" s="72"/>
    </row>
    <row r="22" spans="1:8" x14ac:dyDescent="0.35">
      <c r="A22" s="4"/>
      <c r="B22" s="4"/>
      <c r="C22" s="82" t="s">
        <v>33</v>
      </c>
      <c r="D22" s="82"/>
      <c r="E22" s="82"/>
      <c r="F22" s="11">
        <f>SUM(F13:F21)</f>
        <v>9233</v>
      </c>
      <c r="H22" s="72">
        <f t="shared" si="0"/>
        <v>1384950</v>
      </c>
    </row>
    <row r="23" spans="1:8" x14ac:dyDescent="0.35">
      <c r="A23" s="4" t="s">
        <v>7</v>
      </c>
      <c r="B23" s="4" t="s">
        <v>8</v>
      </c>
      <c r="C23" s="8" t="s">
        <v>34</v>
      </c>
      <c r="D23" s="8" t="s">
        <v>35</v>
      </c>
      <c r="E23" s="8" t="s">
        <v>205</v>
      </c>
      <c r="F23" s="9">
        <v>585</v>
      </c>
      <c r="H23" s="72"/>
    </row>
    <row r="24" spans="1:8" x14ac:dyDescent="0.35">
      <c r="A24" s="4" t="s">
        <v>7</v>
      </c>
      <c r="B24" s="4" t="s">
        <v>8</v>
      </c>
      <c r="C24" s="8" t="s">
        <v>34</v>
      </c>
      <c r="D24" s="8" t="s">
        <v>36</v>
      </c>
      <c r="E24" s="8" t="s">
        <v>206</v>
      </c>
      <c r="F24" s="9">
        <v>1059</v>
      </c>
      <c r="H24" s="72"/>
    </row>
    <row r="25" spans="1:8" x14ac:dyDescent="0.35">
      <c r="A25" s="4" t="s">
        <v>7</v>
      </c>
      <c r="B25" s="4" t="s">
        <v>8</v>
      </c>
      <c r="C25" s="8" t="s">
        <v>34</v>
      </c>
      <c r="D25" s="8" t="s">
        <v>37</v>
      </c>
      <c r="E25" s="8" t="s">
        <v>207</v>
      </c>
      <c r="F25" s="9">
        <v>1162</v>
      </c>
      <c r="H25" s="72"/>
    </row>
    <row r="26" spans="1:8" x14ac:dyDescent="0.35">
      <c r="A26" s="12"/>
      <c r="B26" s="12"/>
      <c r="C26" s="84" t="s">
        <v>38</v>
      </c>
      <c r="D26" s="84"/>
      <c r="E26" s="84"/>
      <c r="F26" s="13">
        <f>SUM(F23:F25)</f>
        <v>2806</v>
      </c>
      <c r="H26" s="72">
        <f t="shared" si="0"/>
        <v>420900</v>
      </c>
    </row>
    <row r="27" spans="1:8" x14ac:dyDescent="0.35">
      <c r="A27" s="14"/>
      <c r="B27" s="85" t="s">
        <v>39</v>
      </c>
      <c r="C27" s="85"/>
      <c r="D27" s="85"/>
      <c r="E27" s="85"/>
      <c r="F27" s="15">
        <f>SUM(F26,F22,F12,F9)</f>
        <v>14823</v>
      </c>
      <c r="H27" s="72">
        <f t="shared" si="0"/>
        <v>2223450</v>
      </c>
    </row>
    <row r="28" spans="1:8" x14ac:dyDescent="0.35">
      <c r="A28" s="2" t="s">
        <v>1</v>
      </c>
      <c r="B28" s="2" t="s">
        <v>2</v>
      </c>
      <c r="C28" s="2" t="s">
        <v>3</v>
      </c>
      <c r="D28" s="2" t="s">
        <v>4</v>
      </c>
      <c r="E28" s="2" t="s">
        <v>5</v>
      </c>
      <c r="F28" s="3" t="s">
        <v>6</v>
      </c>
      <c r="H28" s="72"/>
    </row>
    <row r="29" spans="1:8" x14ac:dyDescent="0.35">
      <c r="A29" s="16" t="s">
        <v>40</v>
      </c>
      <c r="B29" s="16" t="s">
        <v>41</v>
      </c>
      <c r="C29" s="17" t="s">
        <v>9</v>
      </c>
      <c r="D29" s="18" t="s">
        <v>42</v>
      </c>
      <c r="E29" s="18" t="s">
        <v>208</v>
      </c>
      <c r="F29" s="19">
        <v>248</v>
      </c>
      <c r="H29" s="72"/>
    </row>
    <row r="30" spans="1:8" x14ac:dyDescent="0.35">
      <c r="A30" s="16" t="s">
        <v>40</v>
      </c>
      <c r="B30" s="16" t="s">
        <v>41</v>
      </c>
      <c r="C30" s="17" t="s">
        <v>9</v>
      </c>
      <c r="D30" s="18" t="s">
        <v>43</v>
      </c>
      <c r="E30" s="18" t="s">
        <v>209</v>
      </c>
      <c r="F30" s="19">
        <v>443</v>
      </c>
      <c r="H30" s="72"/>
    </row>
    <row r="31" spans="1:8" x14ac:dyDescent="0.35">
      <c r="A31" s="16" t="s">
        <v>40</v>
      </c>
      <c r="B31" s="16" t="s">
        <v>41</v>
      </c>
      <c r="C31" s="17" t="s">
        <v>9</v>
      </c>
      <c r="D31" s="18" t="s">
        <v>44</v>
      </c>
      <c r="E31" s="18" t="s">
        <v>210</v>
      </c>
      <c r="F31" s="19">
        <v>543</v>
      </c>
      <c r="H31" s="72"/>
    </row>
    <row r="32" spans="1:8" x14ac:dyDescent="0.35">
      <c r="A32" s="16" t="s">
        <v>40</v>
      </c>
      <c r="B32" s="16" t="s">
        <v>41</v>
      </c>
      <c r="C32" s="17" t="s">
        <v>9</v>
      </c>
      <c r="D32" s="18" t="s">
        <v>11</v>
      </c>
      <c r="E32" s="18" t="s">
        <v>193</v>
      </c>
      <c r="F32" s="19">
        <v>296</v>
      </c>
      <c r="H32" s="72"/>
    </row>
    <row r="33" spans="1:8" x14ac:dyDescent="0.35">
      <c r="A33" s="16" t="s">
        <v>40</v>
      </c>
      <c r="B33" s="16" t="s">
        <v>41</v>
      </c>
      <c r="C33" s="17" t="s">
        <v>9</v>
      </c>
      <c r="D33" s="18" t="s">
        <v>45</v>
      </c>
      <c r="E33" s="18" t="s">
        <v>211</v>
      </c>
      <c r="F33" s="19">
        <v>385</v>
      </c>
      <c r="H33" s="72"/>
    </row>
    <row r="34" spans="1:8" x14ac:dyDescent="0.35">
      <c r="A34" s="16" t="s">
        <v>40</v>
      </c>
      <c r="B34" s="16" t="s">
        <v>41</v>
      </c>
      <c r="C34" s="17" t="s">
        <v>9</v>
      </c>
      <c r="D34" s="18" t="s">
        <v>46</v>
      </c>
      <c r="E34" s="18" t="s">
        <v>212</v>
      </c>
      <c r="F34" s="19">
        <v>577</v>
      </c>
      <c r="H34" s="72"/>
    </row>
    <row r="35" spans="1:8" x14ac:dyDescent="0.35">
      <c r="A35" s="16" t="s">
        <v>40</v>
      </c>
      <c r="B35" s="16" t="s">
        <v>41</v>
      </c>
      <c r="C35" s="17" t="s">
        <v>9</v>
      </c>
      <c r="D35" s="18" t="s">
        <v>12</v>
      </c>
      <c r="E35" s="18" t="s">
        <v>194</v>
      </c>
      <c r="F35" s="19">
        <v>65</v>
      </c>
      <c r="H35" s="72"/>
    </row>
    <row r="36" spans="1:8" x14ac:dyDescent="0.35">
      <c r="A36" s="16" t="s">
        <v>40</v>
      </c>
      <c r="B36" s="16" t="s">
        <v>41</v>
      </c>
      <c r="C36" s="17" t="s">
        <v>9</v>
      </c>
      <c r="D36" s="18" t="s">
        <v>13</v>
      </c>
      <c r="E36" s="18" t="s">
        <v>195</v>
      </c>
      <c r="F36" s="19">
        <v>229</v>
      </c>
      <c r="H36" s="72"/>
    </row>
    <row r="37" spans="1:8" x14ac:dyDescent="0.35">
      <c r="A37" s="16" t="s">
        <v>40</v>
      </c>
      <c r="B37" s="16" t="s">
        <v>41</v>
      </c>
      <c r="C37" s="17" t="s">
        <v>9</v>
      </c>
      <c r="D37" s="18" t="s">
        <v>14</v>
      </c>
      <c r="E37" s="18" t="s">
        <v>196</v>
      </c>
      <c r="F37" s="19">
        <v>84</v>
      </c>
      <c r="H37" s="72"/>
    </row>
    <row r="38" spans="1:8" x14ac:dyDescent="0.35">
      <c r="A38" s="16" t="s">
        <v>40</v>
      </c>
      <c r="B38" s="16" t="s">
        <v>41</v>
      </c>
      <c r="C38" s="17" t="s">
        <v>9</v>
      </c>
      <c r="D38" s="18" t="s">
        <v>47</v>
      </c>
      <c r="E38" s="18" t="s">
        <v>213</v>
      </c>
      <c r="F38" s="19">
        <v>151</v>
      </c>
      <c r="H38" s="72"/>
    </row>
    <row r="39" spans="1:8" x14ac:dyDescent="0.35">
      <c r="A39" s="16" t="s">
        <v>40</v>
      </c>
      <c r="B39" s="16" t="s">
        <v>41</v>
      </c>
      <c r="C39" s="17" t="s">
        <v>9</v>
      </c>
      <c r="D39" s="18" t="s">
        <v>48</v>
      </c>
      <c r="E39" s="18" t="s">
        <v>214</v>
      </c>
      <c r="F39" s="19">
        <v>629</v>
      </c>
      <c r="H39" s="72"/>
    </row>
    <row r="40" spans="1:8" x14ac:dyDescent="0.35">
      <c r="A40" s="16" t="s">
        <v>40</v>
      </c>
      <c r="B40" s="16" t="s">
        <v>41</v>
      </c>
      <c r="C40" s="17" t="s">
        <v>9</v>
      </c>
      <c r="D40" s="18" t="s">
        <v>49</v>
      </c>
      <c r="E40" s="18" t="s">
        <v>215</v>
      </c>
      <c r="F40" s="19">
        <v>373</v>
      </c>
      <c r="H40" s="72"/>
    </row>
    <row r="41" spans="1:8" x14ac:dyDescent="0.35">
      <c r="A41" s="16" t="s">
        <v>40</v>
      </c>
      <c r="B41" s="16" t="s">
        <v>41</v>
      </c>
      <c r="C41" s="17" t="s">
        <v>9</v>
      </c>
      <c r="D41" s="18" t="s">
        <v>50</v>
      </c>
      <c r="E41" s="18" t="s">
        <v>216</v>
      </c>
      <c r="F41" s="19">
        <v>10</v>
      </c>
      <c r="H41" s="72"/>
    </row>
    <row r="42" spans="1:8" x14ac:dyDescent="0.35">
      <c r="A42" s="16" t="s">
        <v>40</v>
      </c>
      <c r="B42" s="16" t="s">
        <v>41</v>
      </c>
      <c r="C42" s="17" t="s">
        <v>9</v>
      </c>
      <c r="D42" s="18" t="s">
        <v>51</v>
      </c>
      <c r="E42" s="18" t="s">
        <v>217</v>
      </c>
      <c r="F42" s="19">
        <v>1</v>
      </c>
      <c r="H42" s="72"/>
    </row>
    <row r="43" spans="1:8" x14ac:dyDescent="0.35">
      <c r="A43" s="16" t="s">
        <v>40</v>
      </c>
      <c r="B43" s="16" t="s">
        <v>41</v>
      </c>
      <c r="C43" s="17" t="s">
        <v>9</v>
      </c>
      <c r="D43" s="18" t="s">
        <v>52</v>
      </c>
      <c r="E43" s="18" t="s">
        <v>218</v>
      </c>
      <c r="F43" s="19">
        <v>92</v>
      </c>
      <c r="H43" s="72"/>
    </row>
    <row r="44" spans="1:8" x14ac:dyDescent="0.35">
      <c r="A44" s="16" t="s">
        <v>40</v>
      </c>
      <c r="B44" s="16" t="s">
        <v>41</v>
      </c>
      <c r="C44" s="17" t="s">
        <v>9</v>
      </c>
      <c r="D44" s="18" t="s">
        <v>53</v>
      </c>
      <c r="E44" s="18" t="s">
        <v>219</v>
      </c>
      <c r="F44" s="19">
        <v>6</v>
      </c>
      <c r="H44" s="72"/>
    </row>
    <row r="45" spans="1:8" x14ac:dyDescent="0.35">
      <c r="A45" s="16"/>
      <c r="B45" s="16"/>
      <c r="C45" s="80" t="s">
        <v>15</v>
      </c>
      <c r="D45" s="80"/>
      <c r="E45" s="80"/>
      <c r="F45" s="20">
        <f>SUM(F29:F44)</f>
        <v>4132</v>
      </c>
      <c r="H45" s="72">
        <f t="shared" si="0"/>
        <v>619800</v>
      </c>
    </row>
    <row r="46" spans="1:8" x14ac:dyDescent="0.35">
      <c r="A46" s="16" t="s">
        <v>40</v>
      </c>
      <c r="B46" s="16" t="s">
        <v>41</v>
      </c>
      <c r="C46" s="21" t="s">
        <v>16</v>
      </c>
      <c r="D46" s="21" t="s">
        <v>54</v>
      </c>
      <c r="E46" s="21" t="s">
        <v>220</v>
      </c>
      <c r="F46" s="22">
        <v>690</v>
      </c>
      <c r="H46" s="72"/>
    </row>
    <row r="47" spans="1:8" x14ac:dyDescent="0.35">
      <c r="A47" s="16" t="s">
        <v>40</v>
      </c>
      <c r="B47" s="16" t="s">
        <v>41</v>
      </c>
      <c r="C47" s="21" t="s">
        <v>16</v>
      </c>
      <c r="D47" s="21" t="s">
        <v>55</v>
      </c>
      <c r="E47" s="21" t="s">
        <v>221</v>
      </c>
      <c r="F47" s="22">
        <v>1108</v>
      </c>
      <c r="H47" s="72"/>
    </row>
    <row r="48" spans="1:8" x14ac:dyDescent="0.35">
      <c r="A48" s="16" t="s">
        <v>40</v>
      </c>
      <c r="B48" s="16" t="s">
        <v>41</v>
      </c>
      <c r="C48" s="21" t="s">
        <v>16</v>
      </c>
      <c r="D48" s="21" t="s">
        <v>56</v>
      </c>
      <c r="E48" s="21" t="s">
        <v>222</v>
      </c>
      <c r="F48" s="22">
        <v>516</v>
      </c>
      <c r="H48" s="72"/>
    </row>
    <row r="49" spans="1:8" x14ac:dyDescent="0.35">
      <c r="A49" s="16"/>
      <c r="B49" s="16"/>
      <c r="C49" s="86" t="s">
        <v>19</v>
      </c>
      <c r="D49" s="86"/>
      <c r="E49" s="86"/>
      <c r="F49" s="23">
        <f>SUM(F46:F48)</f>
        <v>2314</v>
      </c>
      <c r="H49" s="72">
        <f t="shared" si="0"/>
        <v>347100</v>
      </c>
    </row>
    <row r="50" spans="1:8" x14ac:dyDescent="0.35">
      <c r="A50" s="16" t="s">
        <v>40</v>
      </c>
      <c r="B50" s="16" t="s">
        <v>41</v>
      </c>
      <c r="C50" s="18" t="s">
        <v>57</v>
      </c>
      <c r="D50" s="18" t="s">
        <v>58</v>
      </c>
      <c r="E50" s="18" t="s">
        <v>223</v>
      </c>
      <c r="F50" s="19">
        <v>315</v>
      </c>
      <c r="H50" s="72"/>
    </row>
    <row r="51" spans="1:8" x14ac:dyDescent="0.35">
      <c r="A51" s="16"/>
      <c r="B51" s="16"/>
      <c r="C51" s="87" t="s">
        <v>59</v>
      </c>
      <c r="D51" s="87"/>
      <c r="E51" s="87"/>
      <c r="F51" s="20">
        <f>SUM(F50)</f>
        <v>315</v>
      </c>
      <c r="H51" s="72">
        <f t="shared" si="0"/>
        <v>47250</v>
      </c>
    </row>
    <row r="52" spans="1:8" x14ac:dyDescent="0.35">
      <c r="A52" s="16" t="s">
        <v>40</v>
      </c>
      <c r="B52" s="16" t="s">
        <v>41</v>
      </c>
      <c r="C52" s="21" t="s">
        <v>60</v>
      </c>
      <c r="D52" s="21" t="s">
        <v>61</v>
      </c>
      <c r="E52" s="21" t="s">
        <v>224</v>
      </c>
      <c r="F52" s="22">
        <v>288</v>
      </c>
      <c r="H52" s="72"/>
    </row>
    <row r="53" spans="1:8" x14ac:dyDescent="0.35">
      <c r="A53" s="16" t="s">
        <v>40</v>
      </c>
      <c r="B53" s="16" t="s">
        <v>41</v>
      </c>
      <c r="C53" s="21" t="s">
        <v>60</v>
      </c>
      <c r="D53" s="21" t="s">
        <v>62</v>
      </c>
      <c r="E53" s="21" t="s">
        <v>63</v>
      </c>
      <c r="F53" s="22">
        <v>1395</v>
      </c>
      <c r="H53" s="72"/>
    </row>
    <row r="54" spans="1:8" x14ac:dyDescent="0.35">
      <c r="A54" s="16" t="s">
        <v>40</v>
      </c>
      <c r="B54" s="16" t="s">
        <v>41</v>
      </c>
      <c r="C54" s="21" t="s">
        <v>60</v>
      </c>
      <c r="D54" s="21" t="s">
        <v>64</v>
      </c>
      <c r="E54" s="21" t="s">
        <v>65</v>
      </c>
      <c r="F54" s="22">
        <v>161</v>
      </c>
      <c r="H54" s="72"/>
    </row>
    <row r="55" spans="1:8" x14ac:dyDescent="0.35">
      <c r="A55" s="16" t="s">
        <v>40</v>
      </c>
      <c r="B55" s="16" t="s">
        <v>41</v>
      </c>
      <c r="C55" s="21" t="s">
        <v>60</v>
      </c>
      <c r="D55" s="21" t="s">
        <v>66</v>
      </c>
      <c r="E55" s="21" t="s">
        <v>225</v>
      </c>
      <c r="F55" s="22">
        <v>976</v>
      </c>
      <c r="H55" s="72"/>
    </row>
    <row r="56" spans="1:8" x14ac:dyDescent="0.35">
      <c r="A56" s="16" t="s">
        <v>40</v>
      </c>
      <c r="B56" s="16" t="s">
        <v>41</v>
      </c>
      <c r="C56" s="21" t="s">
        <v>60</v>
      </c>
      <c r="D56" s="21" t="s">
        <v>67</v>
      </c>
      <c r="E56" s="21" t="s">
        <v>226</v>
      </c>
      <c r="F56" s="22">
        <v>763</v>
      </c>
      <c r="H56" s="72"/>
    </row>
    <row r="57" spans="1:8" x14ac:dyDescent="0.35">
      <c r="A57" s="16"/>
      <c r="B57" s="16"/>
      <c r="C57" s="86" t="s">
        <v>68</v>
      </c>
      <c r="D57" s="86"/>
      <c r="E57" s="86"/>
      <c r="F57" s="23">
        <f>SUM(F52:F56)</f>
        <v>3583</v>
      </c>
      <c r="H57" s="72">
        <f t="shared" si="0"/>
        <v>537450</v>
      </c>
    </row>
    <row r="58" spans="1:8" x14ac:dyDescent="0.35">
      <c r="A58" s="16" t="s">
        <v>40</v>
      </c>
      <c r="B58" s="16" t="s">
        <v>41</v>
      </c>
      <c r="C58" s="18" t="s">
        <v>69</v>
      </c>
      <c r="D58" s="18" t="s">
        <v>70</v>
      </c>
      <c r="E58" s="18" t="s">
        <v>227</v>
      </c>
      <c r="F58" s="19">
        <v>323</v>
      </c>
      <c r="H58" s="72"/>
    </row>
    <row r="59" spans="1:8" x14ac:dyDescent="0.35">
      <c r="A59" s="16" t="s">
        <v>40</v>
      </c>
      <c r="B59" s="16" t="s">
        <v>41</v>
      </c>
      <c r="C59" s="18" t="s">
        <v>69</v>
      </c>
      <c r="D59" s="18" t="s">
        <v>71</v>
      </c>
      <c r="E59" s="18" t="s">
        <v>72</v>
      </c>
      <c r="F59" s="19">
        <v>1027</v>
      </c>
      <c r="H59" s="72"/>
    </row>
    <row r="60" spans="1:8" x14ac:dyDescent="0.35">
      <c r="A60" s="16" t="s">
        <v>40</v>
      </c>
      <c r="B60" s="16" t="s">
        <v>41</v>
      </c>
      <c r="C60" s="18" t="s">
        <v>69</v>
      </c>
      <c r="D60" s="18" t="s">
        <v>73</v>
      </c>
      <c r="E60" s="18" t="s">
        <v>228</v>
      </c>
      <c r="F60" s="19">
        <v>25</v>
      </c>
      <c r="H60" s="72"/>
    </row>
    <row r="61" spans="1:8" x14ac:dyDescent="0.35">
      <c r="A61" s="24"/>
      <c r="B61" s="24"/>
      <c r="C61" s="80" t="s">
        <v>74</v>
      </c>
      <c r="D61" s="80"/>
      <c r="E61" s="80"/>
      <c r="F61" s="25">
        <f>SUM(F58:F60)</f>
        <v>1375</v>
      </c>
      <c r="H61" s="72">
        <f t="shared" si="0"/>
        <v>206250</v>
      </c>
    </row>
    <row r="62" spans="1:8" x14ac:dyDescent="0.35">
      <c r="A62" s="16" t="s">
        <v>75</v>
      </c>
      <c r="B62" s="16" t="s">
        <v>76</v>
      </c>
      <c r="C62" s="21" t="s">
        <v>77</v>
      </c>
      <c r="D62" s="21" t="s">
        <v>78</v>
      </c>
      <c r="E62" s="21" t="s">
        <v>229</v>
      </c>
      <c r="F62" s="22">
        <v>203</v>
      </c>
      <c r="H62" s="72"/>
    </row>
    <row r="63" spans="1:8" x14ac:dyDescent="0.35">
      <c r="A63" s="16" t="s">
        <v>75</v>
      </c>
      <c r="B63" s="16" t="s">
        <v>76</v>
      </c>
      <c r="C63" s="21" t="s">
        <v>77</v>
      </c>
      <c r="D63" s="21" t="s">
        <v>79</v>
      </c>
      <c r="E63" s="21" t="s">
        <v>230</v>
      </c>
      <c r="F63" s="22">
        <v>16</v>
      </c>
      <c r="H63" s="72"/>
    </row>
    <row r="64" spans="1:8" x14ac:dyDescent="0.35">
      <c r="A64" s="16"/>
      <c r="B64" s="16"/>
      <c r="C64" s="90" t="s">
        <v>80</v>
      </c>
      <c r="D64" s="90"/>
      <c r="E64" s="90"/>
      <c r="F64" s="26">
        <f>SUM(F62:F63)</f>
        <v>219</v>
      </c>
      <c r="H64" s="72">
        <f t="shared" si="0"/>
        <v>32850</v>
      </c>
    </row>
    <row r="65" spans="1:8" x14ac:dyDescent="0.35">
      <c r="A65" s="89" t="s">
        <v>81</v>
      </c>
      <c r="B65" s="89"/>
      <c r="C65" s="89"/>
      <c r="D65" s="89"/>
      <c r="E65" s="89"/>
      <c r="F65" s="27">
        <f>SUM(F64,F61,F57,F51,F49,F45)</f>
        <v>11938</v>
      </c>
      <c r="H65" s="72">
        <f t="shared" si="0"/>
        <v>1790700</v>
      </c>
    </row>
    <row r="66" spans="1:8" x14ac:dyDescent="0.35">
      <c r="A66" s="2" t="s">
        <v>1</v>
      </c>
      <c r="B66" s="2" t="s">
        <v>2</v>
      </c>
      <c r="C66" s="2" t="s">
        <v>3</v>
      </c>
      <c r="D66" s="2" t="s">
        <v>4</v>
      </c>
      <c r="E66" s="2" t="s">
        <v>5</v>
      </c>
      <c r="F66" s="3" t="s">
        <v>6</v>
      </c>
      <c r="H66" s="72"/>
    </row>
    <row r="67" spans="1:8" x14ac:dyDescent="0.35">
      <c r="A67" s="4" t="s">
        <v>82</v>
      </c>
      <c r="B67" s="4" t="s">
        <v>83</v>
      </c>
      <c r="C67" s="8" t="s">
        <v>84</v>
      </c>
      <c r="D67" s="8" t="s">
        <v>85</v>
      </c>
      <c r="E67" s="8" t="s">
        <v>231</v>
      </c>
      <c r="F67" s="9">
        <v>14</v>
      </c>
      <c r="H67" s="72"/>
    </row>
    <row r="68" spans="1:8" x14ac:dyDescent="0.35">
      <c r="A68" s="4" t="s">
        <v>82</v>
      </c>
      <c r="B68" s="4" t="s">
        <v>83</v>
      </c>
      <c r="C68" s="8" t="s">
        <v>84</v>
      </c>
      <c r="D68" s="8" t="s">
        <v>86</v>
      </c>
      <c r="E68" s="8" t="s">
        <v>218</v>
      </c>
      <c r="F68" s="9">
        <v>486</v>
      </c>
      <c r="H68" s="72"/>
    </row>
    <row r="69" spans="1:8" x14ac:dyDescent="0.35">
      <c r="A69" s="4"/>
      <c r="B69" s="4"/>
      <c r="C69" s="91" t="s">
        <v>87</v>
      </c>
      <c r="D69" s="91"/>
      <c r="E69" s="91"/>
      <c r="F69" s="10">
        <f>SUM(F67:F68)</f>
        <v>500</v>
      </c>
      <c r="H69" s="72">
        <f t="shared" si="0"/>
        <v>75000</v>
      </c>
    </row>
    <row r="70" spans="1:8" x14ac:dyDescent="0.35">
      <c r="A70" s="4" t="s">
        <v>82</v>
      </c>
      <c r="B70" s="4" t="s">
        <v>83</v>
      </c>
      <c r="C70" s="28" t="s">
        <v>88</v>
      </c>
      <c r="D70" s="28" t="s">
        <v>89</v>
      </c>
      <c r="E70" s="28" t="s">
        <v>232</v>
      </c>
      <c r="F70" s="29">
        <v>98</v>
      </c>
      <c r="H70" s="72"/>
    </row>
    <row r="71" spans="1:8" x14ac:dyDescent="0.35">
      <c r="A71" s="4"/>
      <c r="B71" s="4"/>
      <c r="C71" s="92" t="s">
        <v>90</v>
      </c>
      <c r="D71" s="92"/>
      <c r="E71" s="92"/>
      <c r="F71" s="30">
        <f>SUM(F70)</f>
        <v>98</v>
      </c>
      <c r="H71" s="72">
        <f t="shared" si="0"/>
        <v>14700</v>
      </c>
    </row>
    <row r="72" spans="1:8" x14ac:dyDescent="0.35">
      <c r="A72" s="4" t="s">
        <v>82</v>
      </c>
      <c r="B72" s="4" t="s">
        <v>83</v>
      </c>
      <c r="C72" s="8" t="s">
        <v>34</v>
      </c>
      <c r="D72" s="8" t="s">
        <v>35</v>
      </c>
      <c r="E72" s="8" t="s">
        <v>205</v>
      </c>
      <c r="F72" s="9">
        <v>78</v>
      </c>
      <c r="H72" s="72"/>
    </row>
    <row r="73" spans="1:8" x14ac:dyDescent="0.35">
      <c r="A73" s="4" t="s">
        <v>82</v>
      </c>
      <c r="B73" s="4" t="s">
        <v>83</v>
      </c>
      <c r="C73" s="8" t="s">
        <v>34</v>
      </c>
      <c r="D73" s="8" t="s">
        <v>91</v>
      </c>
      <c r="E73" s="8" t="s">
        <v>233</v>
      </c>
      <c r="F73" s="9">
        <v>1304</v>
      </c>
      <c r="H73" s="72"/>
    </row>
    <row r="74" spans="1:8" x14ac:dyDescent="0.35">
      <c r="A74" s="4" t="s">
        <v>82</v>
      </c>
      <c r="B74" s="4" t="s">
        <v>83</v>
      </c>
      <c r="C74" s="8" t="s">
        <v>34</v>
      </c>
      <c r="D74" s="8" t="s">
        <v>36</v>
      </c>
      <c r="E74" s="8" t="s">
        <v>206</v>
      </c>
      <c r="F74" s="9">
        <v>317</v>
      </c>
      <c r="H74" s="72"/>
    </row>
    <row r="75" spans="1:8" x14ac:dyDescent="0.35">
      <c r="A75" s="4"/>
      <c r="B75" s="4"/>
      <c r="C75" s="91" t="s">
        <v>38</v>
      </c>
      <c r="D75" s="91"/>
      <c r="E75" s="91"/>
      <c r="F75" s="10">
        <f>SUM(F72:F74)</f>
        <v>1699</v>
      </c>
      <c r="H75" s="72">
        <f t="shared" ref="H75:H137" si="1">+$H$2*F75</f>
        <v>254850</v>
      </c>
    </row>
    <row r="76" spans="1:8" x14ac:dyDescent="0.35">
      <c r="A76" s="4" t="s">
        <v>82</v>
      </c>
      <c r="B76" s="4" t="s">
        <v>83</v>
      </c>
      <c r="C76" s="28" t="s">
        <v>92</v>
      </c>
      <c r="D76" s="28" t="s">
        <v>93</v>
      </c>
      <c r="E76" s="28" t="s">
        <v>234</v>
      </c>
      <c r="F76" s="29">
        <v>4</v>
      </c>
      <c r="H76" s="72"/>
    </row>
    <row r="77" spans="1:8" x14ac:dyDescent="0.35">
      <c r="A77" s="4" t="s">
        <v>82</v>
      </c>
      <c r="B77" s="4" t="s">
        <v>83</v>
      </c>
      <c r="C77" s="28" t="s">
        <v>92</v>
      </c>
      <c r="D77" s="28" t="s">
        <v>94</v>
      </c>
      <c r="E77" s="28" t="s">
        <v>95</v>
      </c>
      <c r="F77" s="29">
        <v>202</v>
      </c>
      <c r="H77" s="72"/>
    </row>
    <row r="78" spans="1:8" x14ac:dyDescent="0.35">
      <c r="A78" s="4"/>
      <c r="B78" s="4"/>
      <c r="C78" s="88" t="s">
        <v>96</v>
      </c>
      <c r="D78" s="88"/>
      <c r="E78" s="88"/>
      <c r="F78" s="29">
        <f>SUM(F76:F77)</f>
        <v>206</v>
      </c>
      <c r="H78" s="72">
        <f t="shared" si="1"/>
        <v>30900</v>
      </c>
    </row>
    <row r="79" spans="1:8" x14ac:dyDescent="0.35">
      <c r="A79" s="31"/>
      <c r="B79" s="79" t="s">
        <v>97</v>
      </c>
      <c r="C79" s="79"/>
      <c r="D79" s="79"/>
      <c r="E79" s="79"/>
      <c r="F79" s="15">
        <f>SUM(F78,F75,F71,F69)</f>
        <v>2503</v>
      </c>
      <c r="H79" s="72">
        <f t="shared" si="1"/>
        <v>375450</v>
      </c>
    </row>
    <row r="80" spans="1:8" x14ac:dyDescent="0.35">
      <c r="A80" s="2" t="s">
        <v>1</v>
      </c>
      <c r="B80" s="2" t="s">
        <v>2</v>
      </c>
      <c r="C80" s="2" t="s">
        <v>3</v>
      </c>
      <c r="D80" s="2" t="s">
        <v>4</v>
      </c>
      <c r="E80" s="2" t="s">
        <v>5</v>
      </c>
      <c r="F80" s="3" t="s">
        <v>6</v>
      </c>
      <c r="H80" s="72"/>
    </row>
    <row r="81" spans="1:8" x14ac:dyDescent="0.35">
      <c r="A81" s="16" t="s">
        <v>98</v>
      </c>
      <c r="B81" s="16" t="s">
        <v>99</v>
      </c>
      <c r="C81" s="18" t="s">
        <v>16</v>
      </c>
      <c r="D81" s="18" t="s">
        <v>54</v>
      </c>
      <c r="E81" s="18" t="s">
        <v>220</v>
      </c>
      <c r="F81" s="19">
        <v>2</v>
      </c>
      <c r="H81" s="72"/>
    </row>
    <row r="82" spans="1:8" x14ac:dyDescent="0.35">
      <c r="A82" s="16"/>
      <c r="B82" s="16"/>
      <c r="C82" s="87" t="s">
        <v>19</v>
      </c>
      <c r="D82" s="87"/>
      <c r="E82" s="87"/>
      <c r="F82" s="20">
        <f>SUM(F81:F81)</f>
        <v>2</v>
      </c>
      <c r="H82" s="72">
        <f t="shared" si="1"/>
        <v>300</v>
      </c>
    </row>
    <row r="83" spans="1:8" x14ac:dyDescent="0.35">
      <c r="A83" s="16" t="s">
        <v>98</v>
      </c>
      <c r="B83" s="16" t="s">
        <v>99</v>
      </c>
      <c r="C83" s="21" t="s">
        <v>60</v>
      </c>
      <c r="D83" s="21" t="s">
        <v>64</v>
      </c>
      <c r="E83" s="21" t="s">
        <v>65</v>
      </c>
      <c r="F83" s="22">
        <v>1</v>
      </c>
      <c r="H83" s="72"/>
    </row>
    <row r="84" spans="1:8" x14ac:dyDescent="0.35">
      <c r="A84" s="16"/>
      <c r="B84" s="16"/>
      <c r="C84" s="86" t="s">
        <v>68</v>
      </c>
      <c r="D84" s="86"/>
      <c r="E84" s="86"/>
      <c r="F84" s="23">
        <f>SUM(F83)</f>
        <v>1</v>
      </c>
      <c r="H84" s="72">
        <f t="shared" si="1"/>
        <v>150</v>
      </c>
    </row>
    <row r="85" spans="1:8" x14ac:dyDescent="0.35">
      <c r="A85" s="32"/>
      <c r="B85" s="89" t="s">
        <v>100</v>
      </c>
      <c r="C85" s="89"/>
      <c r="D85" s="89"/>
      <c r="E85" s="89"/>
      <c r="F85" s="27">
        <f>SUM(F84,F82)</f>
        <v>3</v>
      </c>
      <c r="H85" s="72">
        <f t="shared" si="1"/>
        <v>450</v>
      </c>
    </row>
    <row r="86" spans="1:8" x14ac:dyDescent="0.35">
      <c r="A86" s="2" t="s">
        <v>1</v>
      </c>
      <c r="B86" s="2" t="s">
        <v>2</v>
      </c>
      <c r="C86" s="2" t="s">
        <v>3</v>
      </c>
      <c r="D86" s="2" t="s">
        <v>4</v>
      </c>
      <c r="E86" s="2" t="s">
        <v>5</v>
      </c>
      <c r="F86" s="3" t="s">
        <v>6</v>
      </c>
      <c r="H86" s="72"/>
    </row>
    <row r="87" spans="1:8" x14ac:dyDescent="0.35">
      <c r="A87" s="4" t="s">
        <v>101</v>
      </c>
      <c r="B87" s="4" t="s">
        <v>102</v>
      </c>
      <c r="C87" s="5" t="s">
        <v>84</v>
      </c>
      <c r="D87" s="5" t="s">
        <v>103</v>
      </c>
      <c r="E87" s="5" t="s">
        <v>235</v>
      </c>
      <c r="F87" s="6">
        <v>3</v>
      </c>
      <c r="H87" s="72"/>
    </row>
    <row r="88" spans="1:8" x14ac:dyDescent="0.35">
      <c r="A88" s="4"/>
      <c r="B88" s="4"/>
      <c r="C88" s="78" t="s">
        <v>87</v>
      </c>
      <c r="D88" s="78"/>
      <c r="E88" s="78"/>
      <c r="F88" s="33">
        <f>SUM(F87)</f>
        <v>3</v>
      </c>
      <c r="H88" s="72">
        <f t="shared" si="1"/>
        <v>450</v>
      </c>
    </row>
    <row r="89" spans="1:8" x14ac:dyDescent="0.35">
      <c r="A89" s="31"/>
      <c r="B89" s="79" t="s">
        <v>104</v>
      </c>
      <c r="C89" s="79"/>
      <c r="D89" s="79"/>
      <c r="E89" s="79"/>
      <c r="F89" s="15">
        <f>SUM(F88)</f>
        <v>3</v>
      </c>
      <c r="H89" s="72">
        <f t="shared" si="1"/>
        <v>450</v>
      </c>
    </row>
    <row r="90" spans="1:8" x14ac:dyDescent="0.35">
      <c r="A90" s="2" t="s">
        <v>1</v>
      </c>
      <c r="B90" s="2" t="s">
        <v>2</v>
      </c>
      <c r="C90" s="2" t="s">
        <v>3</v>
      </c>
      <c r="D90" s="2" t="s">
        <v>4</v>
      </c>
      <c r="E90" s="2" t="s">
        <v>5</v>
      </c>
      <c r="F90" s="3" t="s">
        <v>6</v>
      </c>
      <c r="H90" s="72"/>
    </row>
    <row r="91" spans="1:8" x14ac:dyDescent="0.35">
      <c r="A91" s="16" t="s">
        <v>105</v>
      </c>
      <c r="B91" s="16" t="s">
        <v>106</v>
      </c>
      <c r="C91" s="21" t="s">
        <v>9</v>
      </c>
      <c r="D91" s="21" t="s">
        <v>107</v>
      </c>
      <c r="E91" s="21" t="s">
        <v>236</v>
      </c>
      <c r="F91" s="22">
        <v>85</v>
      </c>
      <c r="H91" s="72"/>
    </row>
    <row r="92" spans="1:8" x14ac:dyDescent="0.35">
      <c r="A92" s="16" t="s">
        <v>105</v>
      </c>
      <c r="B92" s="16" t="s">
        <v>106</v>
      </c>
      <c r="C92" s="21" t="s">
        <v>9</v>
      </c>
      <c r="D92" s="21" t="s">
        <v>108</v>
      </c>
      <c r="E92" s="21" t="s">
        <v>237</v>
      </c>
      <c r="F92" s="22">
        <v>796</v>
      </c>
      <c r="H92" s="72"/>
    </row>
    <row r="93" spans="1:8" x14ac:dyDescent="0.35">
      <c r="A93" s="16" t="s">
        <v>105</v>
      </c>
      <c r="B93" s="16" t="s">
        <v>106</v>
      </c>
      <c r="C93" s="21" t="s">
        <v>9</v>
      </c>
      <c r="D93" s="21" t="s">
        <v>109</v>
      </c>
      <c r="E93" s="21" t="s">
        <v>238</v>
      </c>
      <c r="F93" s="22">
        <v>933</v>
      </c>
      <c r="H93" s="72"/>
    </row>
    <row r="94" spans="1:8" x14ac:dyDescent="0.35">
      <c r="A94" s="16" t="s">
        <v>105</v>
      </c>
      <c r="B94" s="16" t="s">
        <v>106</v>
      </c>
      <c r="C94" s="21" t="s">
        <v>9</v>
      </c>
      <c r="D94" s="21" t="s">
        <v>110</v>
      </c>
      <c r="E94" s="21" t="s">
        <v>111</v>
      </c>
      <c r="F94" s="22">
        <v>936</v>
      </c>
      <c r="H94" s="72"/>
    </row>
    <row r="95" spans="1:8" x14ac:dyDescent="0.35">
      <c r="A95" s="16" t="s">
        <v>105</v>
      </c>
      <c r="B95" s="16" t="s">
        <v>106</v>
      </c>
      <c r="C95" s="34" t="s">
        <v>9</v>
      </c>
      <c r="D95" s="21" t="s">
        <v>112</v>
      </c>
      <c r="E95" s="21" t="s">
        <v>239</v>
      </c>
      <c r="F95" s="22">
        <v>492</v>
      </c>
      <c r="H95" s="72"/>
    </row>
    <row r="96" spans="1:8" x14ac:dyDescent="0.35">
      <c r="A96" s="16" t="s">
        <v>105</v>
      </c>
      <c r="B96" s="16" t="s">
        <v>106</v>
      </c>
      <c r="C96" s="21" t="s">
        <v>9</v>
      </c>
      <c r="D96" s="21" t="s">
        <v>113</v>
      </c>
      <c r="E96" s="21" t="s">
        <v>240</v>
      </c>
      <c r="F96" s="22">
        <v>414</v>
      </c>
      <c r="H96" s="72"/>
    </row>
    <row r="97" spans="1:8" x14ac:dyDescent="0.35">
      <c r="A97" s="16"/>
      <c r="B97" s="16"/>
      <c r="C97" s="86" t="s">
        <v>15</v>
      </c>
      <c r="D97" s="86"/>
      <c r="E97" s="86"/>
      <c r="F97" s="23">
        <f>SUM(F91:F96)</f>
        <v>3656</v>
      </c>
      <c r="H97" s="72">
        <f t="shared" si="1"/>
        <v>548400</v>
      </c>
    </row>
    <row r="98" spans="1:8" x14ac:dyDescent="0.35">
      <c r="A98" s="16" t="s">
        <v>105</v>
      </c>
      <c r="B98" s="16" t="s">
        <v>106</v>
      </c>
      <c r="C98" s="18" t="s">
        <v>114</v>
      </c>
      <c r="D98" s="18" t="s">
        <v>115</v>
      </c>
      <c r="E98" s="18" t="s">
        <v>241</v>
      </c>
      <c r="F98" s="19">
        <v>1940</v>
      </c>
      <c r="H98" s="72"/>
    </row>
    <row r="99" spans="1:8" x14ac:dyDescent="0.35">
      <c r="A99" s="16" t="s">
        <v>105</v>
      </c>
      <c r="B99" s="16" t="s">
        <v>106</v>
      </c>
      <c r="C99" s="18" t="s">
        <v>114</v>
      </c>
      <c r="D99" s="18" t="s">
        <v>116</v>
      </c>
      <c r="E99" s="18" t="s">
        <v>242</v>
      </c>
      <c r="F99" s="19">
        <v>307</v>
      </c>
      <c r="H99" s="72"/>
    </row>
    <row r="100" spans="1:8" x14ac:dyDescent="0.35">
      <c r="A100" s="16"/>
      <c r="B100" s="16"/>
      <c r="C100" s="96" t="s">
        <v>117</v>
      </c>
      <c r="D100" s="96"/>
      <c r="E100" s="96"/>
      <c r="F100" s="35">
        <f>SUM(F98:F99)</f>
        <v>2247</v>
      </c>
      <c r="H100" s="72">
        <f t="shared" si="1"/>
        <v>337050</v>
      </c>
    </row>
    <row r="101" spans="1:8" x14ac:dyDescent="0.35">
      <c r="A101" s="32"/>
      <c r="B101" s="89" t="s">
        <v>118</v>
      </c>
      <c r="C101" s="89"/>
      <c r="D101" s="89"/>
      <c r="E101" s="89"/>
      <c r="F101" s="27">
        <f>SUM(F100,F97)</f>
        <v>5903</v>
      </c>
      <c r="H101" s="72">
        <f t="shared" si="1"/>
        <v>885450</v>
      </c>
    </row>
    <row r="102" spans="1:8" x14ac:dyDescent="0.35">
      <c r="A102" s="2" t="s">
        <v>1</v>
      </c>
      <c r="B102" s="2" t="s">
        <v>2</v>
      </c>
      <c r="C102" s="2" t="s">
        <v>3</v>
      </c>
      <c r="D102" s="2" t="s">
        <v>4</v>
      </c>
      <c r="E102" s="2" t="s">
        <v>5</v>
      </c>
      <c r="F102" s="3" t="s">
        <v>6</v>
      </c>
      <c r="H102" s="72"/>
    </row>
    <row r="103" spans="1:8" x14ac:dyDescent="0.35">
      <c r="A103" s="4" t="s">
        <v>119</v>
      </c>
      <c r="B103" s="4" t="s">
        <v>120</v>
      </c>
      <c r="C103" s="36" t="s">
        <v>84</v>
      </c>
      <c r="D103" s="36" t="s">
        <v>121</v>
      </c>
      <c r="E103" s="36" t="s">
        <v>243</v>
      </c>
      <c r="F103" s="37">
        <v>3</v>
      </c>
      <c r="H103" s="72"/>
    </row>
    <row r="104" spans="1:8" x14ac:dyDescent="0.35">
      <c r="A104" s="4"/>
      <c r="B104" s="4"/>
      <c r="C104" s="91" t="s">
        <v>87</v>
      </c>
      <c r="D104" s="91"/>
      <c r="E104" s="91"/>
      <c r="F104" s="10">
        <f>SUM(F103)</f>
        <v>3</v>
      </c>
      <c r="H104" s="72">
        <f t="shared" si="1"/>
        <v>450</v>
      </c>
    </row>
    <row r="105" spans="1:8" x14ac:dyDescent="0.35">
      <c r="A105" s="4" t="s">
        <v>119</v>
      </c>
      <c r="B105" s="4" t="s">
        <v>120</v>
      </c>
      <c r="C105" s="28" t="s">
        <v>77</v>
      </c>
      <c r="D105" s="28" t="s">
        <v>122</v>
      </c>
      <c r="E105" s="28" t="s">
        <v>244</v>
      </c>
      <c r="F105" s="29">
        <v>20</v>
      </c>
      <c r="H105" s="72"/>
    </row>
    <row r="106" spans="1:8" x14ac:dyDescent="0.35">
      <c r="A106" s="4" t="s">
        <v>119</v>
      </c>
      <c r="B106" s="4" t="s">
        <v>120</v>
      </c>
      <c r="C106" s="28" t="s">
        <v>77</v>
      </c>
      <c r="D106" s="28" t="s">
        <v>123</v>
      </c>
      <c r="E106" s="28" t="s">
        <v>245</v>
      </c>
      <c r="F106" s="29">
        <v>42</v>
      </c>
      <c r="H106" s="72"/>
    </row>
    <row r="107" spans="1:8" x14ac:dyDescent="0.35">
      <c r="A107" s="4" t="s">
        <v>119</v>
      </c>
      <c r="B107" s="4" t="s">
        <v>120</v>
      </c>
      <c r="C107" s="28" t="s">
        <v>77</v>
      </c>
      <c r="D107" s="28" t="s">
        <v>124</v>
      </c>
      <c r="E107" s="28" t="s">
        <v>246</v>
      </c>
      <c r="F107" s="29">
        <v>68</v>
      </c>
      <c r="H107" s="72"/>
    </row>
    <row r="108" spans="1:8" x14ac:dyDescent="0.35">
      <c r="A108" s="4"/>
      <c r="B108" s="4"/>
      <c r="C108" s="97" t="s">
        <v>80</v>
      </c>
      <c r="D108" s="97"/>
      <c r="E108" s="97"/>
      <c r="F108" s="38">
        <f>SUM(F105:F107)</f>
        <v>130</v>
      </c>
      <c r="H108" s="72">
        <f t="shared" si="1"/>
        <v>19500</v>
      </c>
    </row>
    <row r="109" spans="1:8" x14ac:dyDescent="0.35">
      <c r="A109" s="31"/>
      <c r="B109" s="79" t="s">
        <v>125</v>
      </c>
      <c r="C109" s="79"/>
      <c r="D109" s="79"/>
      <c r="E109" s="79"/>
      <c r="F109" s="15">
        <f>SUM(F108,F104)</f>
        <v>133</v>
      </c>
      <c r="H109" s="72">
        <f t="shared" si="1"/>
        <v>19950</v>
      </c>
    </row>
    <row r="110" spans="1:8" x14ac:dyDescent="0.35">
      <c r="A110" s="2" t="s">
        <v>1</v>
      </c>
      <c r="B110" s="2" t="s">
        <v>2</v>
      </c>
      <c r="C110" s="2" t="s">
        <v>3</v>
      </c>
      <c r="D110" s="2" t="s">
        <v>4</v>
      </c>
      <c r="E110" s="2" t="s">
        <v>5</v>
      </c>
      <c r="F110" s="3" t="s">
        <v>6</v>
      </c>
      <c r="H110" s="72"/>
    </row>
    <row r="111" spans="1:8" x14ac:dyDescent="0.35">
      <c r="A111" s="16" t="s">
        <v>126</v>
      </c>
      <c r="B111" s="16" t="s">
        <v>127</v>
      </c>
      <c r="C111" s="18" t="s">
        <v>88</v>
      </c>
      <c r="D111" s="18" t="s">
        <v>128</v>
      </c>
      <c r="E111" s="18" t="s">
        <v>247</v>
      </c>
      <c r="F111" s="19">
        <v>75</v>
      </c>
      <c r="H111" s="72"/>
    </row>
    <row r="112" spans="1:8" x14ac:dyDescent="0.35">
      <c r="A112" s="16"/>
      <c r="B112" s="16"/>
      <c r="C112" s="87" t="s">
        <v>90</v>
      </c>
      <c r="D112" s="87"/>
      <c r="E112" s="87"/>
      <c r="F112" s="20">
        <f>SUM(F111)</f>
        <v>75</v>
      </c>
      <c r="H112" s="72">
        <f t="shared" si="1"/>
        <v>11250</v>
      </c>
    </row>
    <row r="113" spans="1:8" x14ac:dyDescent="0.35">
      <c r="A113" s="16" t="s">
        <v>126</v>
      </c>
      <c r="B113" s="16" t="s">
        <v>127</v>
      </c>
      <c r="C113" s="21" t="s">
        <v>77</v>
      </c>
      <c r="D113" s="21" t="s">
        <v>129</v>
      </c>
      <c r="E113" s="21" t="s">
        <v>248</v>
      </c>
      <c r="F113" s="22">
        <v>165</v>
      </c>
      <c r="H113" s="72"/>
    </row>
    <row r="114" spans="1:8" x14ac:dyDescent="0.35">
      <c r="A114" s="16" t="s">
        <v>126</v>
      </c>
      <c r="B114" s="16" t="s">
        <v>127</v>
      </c>
      <c r="C114" s="21" t="s">
        <v>77</v>
      </c>
      <c r="D114" s="21" t="s">
        <v>130</v>
      </c>
      <c r="E114" s="21" t="s">
        <v>249</v>
      </c>
      <c r="F114" s="22">
        <v>8</v>
      </c>
      <c r="H114" s="72"/>
    </row>
    <row r="115" spans="1:8" x14ac:dyDescent="0.35">
      <c r="A115" s="16" t="s">
        <v>126</v>
      </c>
      <c r="B115" s="16" t="s">
        <v>127</v>
      </c>
      <c r="C115" s="21" t="s">
        <v>77</v>
      </c>
      <c r="D115" s="21" t="s">
        <v>131</v>
      </c>
      <c r="E115" s="21" t="s">
        <v>250</v>
      </c>
      <c r="F115" s="22">
        <v>25</v>
      </c>
      <c r="H115" s="72"/>
    </row>
    <row r="116" spans="1:8" x14ac:dyDescent="0.35">
      <c r="A116" s="16"/>
      <c r="B116" s="16"/>
      <c r="C116" s="86" t="s">
        <v>80</v>
      </c>
      <c r="D116" s="86"/>
      <c r="E116" s="86"/>
      <c r="F116" s="23">
        <f>SUM(F113:F115)</f>
        <v>198</v>
      </c>
      <c r="H116" s="72">
        <f t="shared" si="1"/>
        <v>29700</v>
      </c>
    </row>
    <row r="117" spans="1:8" x14ac:dyDescent="0.35">
      <c r="A117" s="16" t="s">
        <v>126</v>
      </c>
      <c r="B117" s="16" t="s">
        <v>127</v>
      </c>
      <c r="C117" s="18" t="s">
        <v>92</v>
      </c>
      <c r="D117" s="18" t="s">
        <v>132</v>
      </c>
      <c r="E117" s="18" t="s">
        <v>251</v>
      </c>
      <c r="F117" s="19">
        <v>894</v>
      </c>
      <c r="H117" s="72"/>
    </row>
    <row r="118" spans="1:8" x14ac:dyDescent="0.35">
      <c r="A118" s="16" t="s">
        <v>126</v>
      </c>
      <c r="B118" s="16" t="s">
        <v>127</v>
      </c>
      <c r="C118" s="18" t="s">
        <v>92</v>
      </c>
      <c r="D118" s="18" t="s">
        <v>133</v>
      </c>
      <c r="E118" s="18" t="s">
        <v>252</v>
      </c>
      <c r="F118" s="19">
        <v>17</v>
      </c>
      <c r="H118" s="72"/>
    </row>
    <row r="119" spans="1:8" x14ac:dyDescent="0.35">
      <c r="A119" s="16" t="s">
        <v>126</v>
      </c>
      <c r="B119" s="16" t="s">
        <v>127</v>
      </c>
      <c r="C119" s="18" t="s">
        <v>92</v>
      </c>
      <c r="D119" s="18" t="s">
        <v>134</v>
      </c>
      <c r="E119" s="18" t="s">
        <v>253</v>
      </c>
      <c r="F119" s="19">
        <v>236</v>
      </c>
      <c r="H119" s="72"/>
    </row>
    <row r="120" spans="1:8" x14ac:dyDescent="0.35">
      <c r="A120" s="16"/>
      <c r="B120" s="16"/>
      <c r="C120" s="96" t="s">
        <v>96</v>
      </c>
      <c r="D120" s="96"/>
      <c r="E120" s="96"/>
      <c r="F120" s="35">
        <f>SUM(F117:F119)</f>
        <v>1147</v>
      </c>
      <c r="H120" s="72">
        <f t="shared" si="1"/>
        <v>172050</v>
      </c>
    </row>
    <row r="121" spans="1:8" x14ac:dyDescent="0.35">
      <c r="A121" s="32"/>
      <c r="B121" s="89" t="s">
        <v>135</v>
      </c>
      <c r="C121" s="89"/>
      <c r="D121" s="89"/>
      <c r="E121" s="89"/>
      <c r="F121" s="27">
        <f>SUM(F120,F116,F112)</f>
        <v>1420</v>
      </c>
      <c r="H121" s="72">
        <f t="shared" si="1"/>
        <v>213000</v>
      </c>
    </row>
    <row r="122" spans="1:8" x14ac:dyDescent="0.35">
      <c r="A122" s="2" t="s">
        <v>1</v>
      </c>
      <c r="B122" s="2" t="s">
        <v>2</v>
      </c>
      <c r="C122" s="2" t="s">
        <v>3</v>
      </c>
      <c r="D122" s="2" t="s">
        <v>4</v>
      </c>
      <c r="E122" s="2" t="s">
        <v>5</v>
      </c>
      <c r="F122" s="3" t="s">
        <v>6</v>
      </c>
      <c r="H122" s="72"/>
    </row>
    <row r="123" spans="1:8" x14ac:dyDescent="0.35">
      <c r="A123" s="4" t="s">
        <v>136</v>
      </c>
      <c r="B123" s="4" t="s">
        <v>137</v>
      </c>
      <c r="C123" s="5" t="s">
        <v>69</v>
      </c>
      <c r="D123" s="5" t="s">
        <v>138</v>
      </c>
      <c r="E123" s="5" t="s">
        <v>254</v>
      </c>
      <c r="F123" s="6">
        <v>136</v>
      </c>
      <c r="H123" s="72"/>
    </row>
    <row r="124" spans="1:8" x14ac:dyDescent="0.35">
      <c r="A124" s="4"/>
      <c r="B124" s="4"/>
      <c r="C124" s="78" t="s">
        <v>74</v>
      </c>
      <c r="D124" s="78"/>
      <c r="E124" s="78"/>
      <c r="F124" s="33">
        <f>SUM(F123)</f>
        <v>136</v>
      </c>
      <c r="H124" s="72">
        <f t="shared" si="1"/>
        <v>20400</v>
      </c>
    </row>
    <row r="125" spans="1:8" x14ac:dyDescent="0.35">
      <c r="A125" s="31"/>
      <c r="B125" s="79" t="s">
        <v>139</v>
      </c>
      <c r="C125" s="79"/>
      <c r="D125" s="79"/>
      <c r="E125" s="79"/>
      <c r="F125" s="15">
        <f>SUM(F124)</f>
        <v>136</v>
      </c>
      <c r="H125" s="72">
        <f t="shared" si="1"/>
        <v>20400</v>
      </c>
    </row>
    <row r="126" spans="1:8" x14ac:dyDescent="0.35">
      <c r="A126" s="2" t="s">
        <v>1</v>
      </c>
      <c r="B126" s="2" t="s">
        <v>2</v>
      </c>
      <c r="C126" s="2" t="s">
        <v>3</v>
      </c>
      <c r="D126" s="2" t="s">
        <v>4</v>
      </c>
      <c r="E126" s="2" t="s">
        <v>5</v>
      </c>
      <c r="F126" s="3" t="s">
        <v>6</v>
      </c>
      <c r="H126" s="72"/>
    </row>
    <row r="127" spans="1:8" x14ac:dyDescent="0.35">
      <c r="A127" s="16" t="s">
        <v>140</v>
      </c>
      <c r="B127" s="16" t="s">
        <v>141</v>
      </c>
      <c r="C127" s="18" t="s">
        <v>20</v>
      </c>
      <c r="D127" s="18" t="s">
        <v>142</v>
      </c>
      <c r="E127" s="18" t="s">
        <v>240</v>
      </c>
      <c r="F127" s="19">
        <v>47</v>
      </c>
      <c r="H127" s="72"/>
    </row>
    <row r="128" spans="1:8" x14ac:dyDescent="0.35">
      <c r="A128" s="16" t="s">
        <v>140</v>
      </c>
      <c r="B128" s="16" t="s">
        <v>141</v>
      </c>
      <c r="C128" s="18" t="s">
        <v>20</v>
      </c>
      <c r="D128" s="18" t="s">
        <v>28</v>
      </c>
      <c r="E128" s="18" t="s">
        <v>29</v>
      </c>
      <c r="F128" s="19">
        <v>1700</v>
      </c>
      <c r="H128" s="72"/>
    </row>
    <row r="129" spans="1:8" x14ac:dyDescent="0.35">
      <c r="A129" s="16"/>
      <c r="B129" s="16"/>
      <c r="C129" s="87" t="s">
        <v>33</v>
      </c>
      <c r="D129" s="87"/>
      <c r="E129" s="87"/>
      <c r="F129" s="20">
        <f>SUM(F127:F128)</f>
        <v>1747</v>
      </c>
      <c r="H129" s="72">
        <f t="shared" si="1"/>
        <v>262050</v>
      </c>
    </row>
    <row r="130" spans="1:8" x14ac:dyDescent="0.35">
      <c r="A130" s="16" t="s">
        <v>140</v>
      </c>
      <c r="B130" s="16" t="s">
        <v>141</v>
      </c>
      <c r="C130" s="21" t="s">
        <v>92</v>
      </c>
      <c r="D130" s="21" t="s">
        <v>143</v>
      </c>
      <c r="E130" s="21" t="s">
        <v>255</v>
      </c>
      <c r="F130" s="22">
        <v>378</v>
      </c>
      <c r="H130" s="72"/>
    </row>
    <row r="131" spans="1:8" x14ac:dyDescent="0.35">
      <c r="A131" s="16" t="s">
        <v>140</v>
      </c>
      <c r="B131" s="16" t="s">
        <v>141</v>
      </c>
      <c r="C131" s="21" t="s">
        <v>92</v>
      </c>
      <c r="D131" s="21" t="s">
        <v>144</v>
      </c>
      <c r="E131" s="21" t="s">
        <v>256</v>
      </c>
      <c r="F131" s="22">
        <v>90</v>
      </c>
      <c r="H131" s="72"/>
    </row>
    <row r="132" spans="1:8" x14ac:dyDescent="0.35">
      <c r="A132" s="16" t="s">
        <v>140</v>
      </c>
      <c r="B132" s="16" t="s">
        <v>141</v>
      </c>
      <c r="C132" s="21" t="s">
        <v>92</v>
      </c>
      <c r="D132" s="21" t="s">
        <v>134</v>
      </c>
      <c r="E132" s="21" t="s">
        <v>253</v>
      </c>
      <c r="F132" s="22">
        <v>27</v>
      </c>
      <c r="H132" s="72"/>
    </row>
    <row r="133" spans="1:8" x14ac:dyDescent="0.35">
      <c r="A133" s="16"/>
      <c r="B133" s="16"/>
      <c r="C133" s="94" t="s">
        <v>96</v>
      </c>
      <c r="D133" s="94"/>
      <c r="E133" s="94"/>
      <c r="F133" s="39">
        <f>SUM(F130:F132)</f>
        <v>495</v>
      </c>
      <c r="H133" s="72">
        <f t="shared" si="1"/>
        <v>74250</v>
      </c>
    </row>
    <row r="134" spans="1:8" x14ac:dyDescent="0.35">
      <c r="A134" s="32"/>
      <c r="B134" s="89" t="s">
        <v>145</v>
      </c>
      <c r="C134" s="89"/>
      <c r="D134" s="89"/>
      <c r="E134" s="89"/>
      <c r="F134" s="27">
        <f>SUM(F133,F129)</f>
        <v>2242</v>
      </c>
      <c r="H134" s="72">
        <f t="shared" si="1"/>
        <v>336300</v>
      </c>
    </row>
    <row r="135" spans="1:8" x14ac:dyDescent="0.35">
      <c r="A135" s="2" t="s">
        <v>1</v>
      </c>
      <c r="B135" s="2" t="s">
        <v>2</v>
      </c>
      <c r="C135" s="2" t="s">
        <v>3</v>
      </c>
      <c r="D135" s="2" t="s">
        <v>4</v>
      </c>
      <c r="E135" s="2" t="s">
        <v>5</v>
      </c>
      <c r="F135" s="3" t="s">
        <v>6</v>
      </c>
      <c r="H135" s="72"/>
    </row>
    <row r="136" spans="1:8" x14ac:dyDescent="0.35">
      <c r="A136" s="4" t="s">
        <v>146</v>
      </c>
      <c r="B136" s="4" t="s">
        <v>147</v>
      </c>
      <c r="C136" s="5" t="s">
        <v>148</v>
      </c>
      <c r="D136" s="5" t="s">
        <v>149</v>
      </c>
      <c r="E136" s="5" t="s">
        <v>257</v>
      </c>
      <c r="F136" s="6">
        <v>113</v>
      </c>
      <c r="H136" s="72"/>
    </row>
    <row r="137" spans="1:8" x14ac:dyDescent="0.35">
      <c r="A137" s="4"/>
      <c r="B137" s="4"/>
      <c r="C137" s="78" t="s">
        <v>150</v>
      </c>
      <c r="D137" s="78"/>
      <c r="E137" s="78"/>
      <c r="F137" s="33">
        <f>SUM(F136)</f>
        <v>113</v>
      </c>
      <c r="H137" s="72">
        <f t="shared" si="1"/>
        <v>16950</v>
      </c>
    </row>
    <row r="138" spans="1:8" x14ac:dyDescent="0.35">
      <c r="A138" s="31"/>
      <c r="B138" s="79" t="s">
        <v>151</v>
      </c>
      <c r="C138" s="79"/>
      <c r="D138" s="79"/>
      <c r="E138" s="79"/>
      <c r="F138" s="15">
        <f>SUM(F137)</f>
        <v>113</v>
      </c>
      <c r="H138" s="72">
        <f t="shared" ref="H138:H150" si="2">+$H$2*F138</f>
        <v>16950</v>
      </c>
    </row>
    <row r="139" spans="1:8" x14ac:dyDescent="0.35">
      <c r="A139" s="2" t="s">
        <v>1</v>
      </c>
      <c r="B139" s="2" t="s">
        <v>2</v>
      </c>
      <c r="C139" s="2" t="s">
        <v>3</v>
      </c>
      <c r="D139" s="2" t="s">
        <v>4</v>
      </c>
      <c r="E139" s="2" t="s">
        <v>5</v>
      </c>
      <c r="F139" s="3" t="s">
        <v>6</v>
      </c>
      <c r="H139" s="72"/>
    </row>
    <row r="140" spans="1:8" x14ac:dyDescent="0.35">
      <c r="A140" s="16" t="s">
        <v>152</v>
      </c>
      <c r="B140" s="16" t="s">
        <v>153</v>
      </c>
      <c r="C140" s="21" t="s">
        <v>34</v>
      </c>
      <c r="D140" s="21" t="s">
        <v>154</v>
      </c>
      <c r="E140" s="21" t="s">
        <v>258</v>
      </c>
      <c r="F140" s="22">
        <v>179</v>
      </c>
      <c r="H140" s="72"/>
    </row>
    <row r="141" spans="1:8" x14ac:dyDescent="0.35">
      <c r="A141" s="16" t="s">
        <v>152</v>
      </c>
      <c r="B141" s="16" t="s">
        <v>153</v>
      </c>
      <c r="C141" s="21" t="s">
        <v>34</v>
      </c>
      <c r="D141" s="21" t="s">
        <v>155</v>
      </c>
      <c r="E141" s="21" t="s">
        <v>259</v>
      </c>
      <c r="F141" s="22">
        <v>16</v>
      </c>
      <c r="H141" s="72"/>
    </row>
    <row r="142" spans="1:8" x14ac:dyDescent="0.35">
      <c r="A142" s="16" t="s">
        <v>152</v>
      </c>
      <c r="B142" s="16" t="s">
        <v>153</v>
      </c>
      <c r="C142" s="21" t="s">
        <v>34</v>
      </c>
      <c r="D142" s="21" t="s">
        <v>156</v>
      </c>
      <c r="E142" s="21" t="s">
        <v>260</v>
      </c>
      <c r="F142" s="22">
        <v>24</v>
      </c>
      <c r="H142" s="72"/>
    </row>
    <row r="143" spans="1:8" x14ac:dyDescent="0.35">
      <c r="A143" s="16"/>
      <c r="B143" s="16"/>
      <c r="C143" s="94" t="s">
        <v>38</v>
      </c>
      <c r="D143" s="94"/>
      <c r="E143" s="94"/>
      <c r="F143" s="39">
        <f>SUM(F140:F142)</f>
        <v>219</v>
      </c>
      <c r="H143" s="72">
        <f t="shared" si="2"/>
        <v>32850</v>
      </c>
    </row>
    <row r="144" spans="1:8" x14ac:dyDescent="0.35">
      <c r="A144" s="32"/>
      <c r="B144" s="89" t="s">
        <v>157</v>
      </c>
      <c r="C144" s="89"/>
      <c r="D144" s="89"/>
      <c r="E144" s="89"/>
      <c r="F144" s="27">
        <f>SUM(F143)</f>
        <v>219</v>
      </c>
      <c r="H144" s="72">
        <f t="shared" si="2"/>
        <v>32850</v>
      </c>
    </row>
    <row r="145" spans="1:8" x14ac:dyDescent="0.35">
      <c r="A145" s="2" t="s">
        <v>1</v>
      </c>
      <c r="B145" s="2" t="s">
        <v>2</v>
      </c>
      <c r="C145" s="2" t="s">
        <v>3</v>
      </c>
      <c r="D145" s="2" t="s">
        <v>4</v>
      </c>
      <c r="E145" s="2" t="s">
        <v>5</v>
      </c>
      <c r="F145" s="3" t="s">
        <v>6</v>
      </c>
      <c r="H145" s="72"/>
    </row>
    <row r="146" spans="1:8" x14ac:dyDescent="0.35">
      <c r="A146" s="4" t="s">
        <v>158</v>
      </c>
      <c r="B146" s="4" t="s">
        <v>159</v>
      </c>
      <c r="C146" s="28" t="s">
        <v>160</v>
      </c>
      <c r="D146" s="28" t="s">
        <v>161</v>
      </c>
      <c r="E146" s="28" t="s">
        <v>261</v>
      </c>
      <c r="F146" s="29">
        <v>88</v>
      </c>
      <c r="H146" s="72"/>
    </row>
    <row r="147" spans="1:8" x14ac:dyDescent="0.35">
      <c r="A147" s="4" t="s">
        <v>158</v>
      </c>
      <c r="B147" s="4" t="s">
        <v>159</v>
      </c>
      <c r="C147" s="28" t="s">
        <v>160</v>
      </c>
      <c r="D147" s="28" t="s">
        <v>262</v>
      </c>
      <c r="E147" s="28" t="s">
        <v>263</v>
      </c>
      <c r="F147" s="29">
        <v>61</v>
      </c>
      <c r="H147" s="72"/>
    </row>
    <row r="148" spans="1:8" x14ac:dyDescent="0.35">
      <c r="A148" s="4" t="s">
        <v>158</v>
      </c>
      <c r="B148" s="4" t="s">
        <v>159</v>
      </c>
      <c r="C148" s="28" t="s">
        <v>160</v>
      </c>
      <c r="D148" s="28" t="s">
        <v>264</v>
      </c>
      <c r="E148" s="28" t="s">
        <v>265</v>
      </c>
      <c r="F148" s="29">
        <v>1</v>
      </c>
      <c r="H148" s="72"/>
    </row>
    <row r="149" spans="1:8" x14ac:dyDescent="0.35">
      <c r="A149" s="12"/>
      <c r="B149" s="12"/>
      <c r="C149" s="95" t="s">
        <v>162</v>
      </c>
      <c r="D149" s="95"/>
      <c r="E149" s="95"/>
      <c r="F149" s="40">
        <f>SUM(F146:F148)</f>
        <v>150</v>
      </c>
      <c r="H149" s="72">
        <f t="shared" si="2"/>
        <v>22500</v>
      </c>
    </row>
    <row r="150" spans="1:8" x14ac:dyDescent="0.35">
      <c r="A150" s="41"/>
      <c r="B150" s="93" t="s">
        <v>163</v>
      </c>
      <c r="C150" s="93"/>
      <c r="D150" s="93"/>
      <c r="E150" s="93"/>
      <c r="F150" s="42">
        <f>F149</f>
        <v>150</v>
      </c>
      <c r="H150" s="72">
        <f t="shared" si="2"/>
        <v>22500</v>
      </c>
    </row>
  </sheetData>
  <mergeCells count="45">
    <mergeCell ref="B121:E121"/>
    <mergeCell ref="C124:E124"/>
    <mergeCell ref="B125:E125"/>
    <mergeCell ref="C129:E129"/>
    <mergeCell ref="C97:E97"/>
    <mergeCell ref="C100:E100"/>
    <mergeCell ref="B101:E101"/>
    <mergeCell ref="C104:E104"/>
    <mergeCell ref="C120:E120"/>
    <mergeCell ref="C108:E108"/>
    <mergeCell ref="B109:E109"/>
    <mergeCell ref="C112:E112"/>
    <mergeCell ref="C116:E116"/>
    <mergeCell ref="B150:E150"/>
    <mergeCell ref="C133:E133"/>
    <mergeCell ref="B134:E134"/>
    <mergeCell ref="C137:E137"/>
    <mergeCell ref="B138:E138"/>
    <mergeCell ref="C143:E143"/>
    <mergeCell ref="B144:E144"/>
    <mergeCell ref="C149:E149"/>
    <mergeCell ref="C82:E82"/>
    <mergeCell ref="C84:E84"/>
    <mergeCell ref="B85:E85"/>
    <mergeCell ref="C64:E64"/>
    <mergeCell ref="A65:E65"/>
    <mergeCell ref="C69:E69"/>
    <mergeCell ref="C71:E71"/>
    <mergeCell ref="C75:E75"/>
    <mergeCell ref="C88:E88"/>
    <mergeCell ref="B89:E89"/>
    <mergeCell ref="C61:E61"/>
    <mergeCell ref="A1:F1"/>
    <mergeCell ref="A2:F2"/>
    <mergeCell ref="C9:E9"/>
    <mergeCell ref="C12:E12"/>
    <mergeCell ref="C22:E22"/>
    <mergeCell ref="C26:E26"/>
    <mergeCell ref="B27:E27"/>
    <mergeCell ref="C45:E45"/>
    <mergeCell ref="C49:E49"/>
    <mergeCell ref="C51:E51"/>
    <mergeCell ref="C57:E57"/>
    <mergeCell ref="C78:E78"/>
    <mergeCell ref="B79:E79"/>
  </mergeCells>
  <pageMargins left="0.7" right="0.44" top="0.3" bottom="0.1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28" workbookViewId="0">
      <selection activeCell="I13" sqref="I13"/>
    </sheetView>
  </sheetViews>
  <sheetFormatPr defaultRowHeight="21" x14ac:dyDescent="0.35"/>
  <cols>
    <col min="1" max="1" width="9.140625" style="1"/>
    <col min="2" max="2" width="26.7109375" style="1" customWidth="1"/>
    <col min="3" max="3" width="19" style="1" customWidth="1"/>
    <col min="4" max="4" width="16" style="1" customWidth="1"/>
    <col min="5" max="5" width="26.7109375" style="1" customWidth="1"/>
    <col min="6" max="6" width="16" style="43" customWidth="1"/>
    <col min="7" max="7" width="21" style="1" customWidth="1"/>
    <col min="8" max="16384" width="9.140625" style="1"/>
  </cols>
  <sheetData>
    <row r="1" spans="1:9" x14ac:dyDescent="0.35">
      <c r="A1" s="81" t="s">
        <v>0</v>
      </c>
      <c r="B1" s="81"/>
      <c r="C1" s="81"/>
      <c r="D1" s="81"/>
      <c r="E1" s="81"/>
      <c r="F1" s="81"/>
    </row>
    <row r="2" spans="1:9" x14ac:dyDescent="0.35">
      <c r="A2" s="81" t="s">
        <v>191</v>
      </c>
      <c r="B2" s="81"/>
      <c r="C2" s="81"/>
      <c r="D2" s="81"/>
      <c r="E2" s="81"/>
      <c r="F2" s="81"/>
      <c r="G2" s="1">
        <v>150</v>
      </c>
    </row>
    <row r="3" spans="1:9" ht="42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44" t="s">
        <v>167</v>
      </c>
      <c r="H3" s="45" t="s">
        <v>168</v>
      </c>
      <c r="I3" s="46" t="s">
        <v>169</v>
      </c>
    </row>
    <row r="4" spans="1:9" x14ac:dyDescent="0.35">
      <c r="A4" s="4" t="s">
        <v>7</v>
      </c>
      <c r="B4" s="4" t="s">
        <v>8</v>
      </c>
      <c r="C4" s="5" t="s">
        <v>9</v>
      </c>
      <c r="D4" s="5" t="s">
        <v>10</v>
      </c>
      <c r="E4" s="5" t="s">
        <v>192</v>
      </c>
      <c r="F4" s="6">
        <v>3</v>
      </c>
      <c r="G4" s="47">
        <f>+$G$2*F4</f>
        <v>450</v>
      </c>
    </row>
    <row r="5" spans="1:9" x14ac:dyDescent="0.35">
      <c r="A5" s="4" t="s">
        <v>7</v>
      </c>
      <c r="B5" s="4" t="s">
        <v>8</v>
      </c>
      <c r="C5" s="5" t="s">
        <v>9</v>
      </c>
      <c r="D5" s="5" t="s">
        <v>11</v>
      </c>
      <c r="E5" s="5" t="s">
        <v>193</v>
      </c>
      <c r="F5" s="6">
        <v>16</v>
      </c>
      <c r="G5" s="47">
        <f t="shared" ref="G5:G54" si="0">+$G$2*F5</f>
        <v>2400</v>
      </c>
    </row>
    <row r="6" spans="1:9" x14ac:dyDescent="0.35">
      <c r="A6" s="4" t="s">
        <v>7</v>
      </c>
      <c r="B6" s="4" t="s">
        <v>8</v>
      </c>
      <c r="C6" s="5" t="s">
        <v>9</v>
      </c>
      <c r="D6" s="5" t="s">
        <v>12</v>
      </c>
      <c r="E6" s="5" t="s">
        <v>194</v>
      </c>
      <c r="F6" s="6">
        <v>146</v>
      </c>
      <c r="G6" s="47">
        <f t="shared" si="0"/>
        <v>21900</v>
      </c>
    </row>
    <row r="7" spans="1:9" x14ac:dyDescent="0.35">
      <c r="A7" s="4" t="s">
        <v>7</v>
      </c>
      <c r="B7" s="4" t="s">
        <v>8</v>
      </c>
      <c r="C7" s="5" t="s">
        <v>9</v>
      </c>
      <c r="D7" s="5" t="s">
        <v>13</v>
      </c>
      <c r="E7" s="5" t="s">
        <v>195</v>
      </c>
      <c r="F7" s="6">
        <v>568</v>
      </c>
      <c r="G7" s="47">
        <f t="shared" si="0"/>
        <v>85200</v>
      </c>
    </row>
    <row r="8" spans="1:9" x14ac:dyDescent="0.35">
      <c r="A8" s="4" t="s">
        <v>7</v>
      </c>
      <c r="B8" s="4" t="s">
        <v>8</v>
      </c>
      <c r="C8" s="5" t="s">
        <v>9</v>
      </c>
      <c r="D8" s="5" t="s">
        <v>14</v>
      </c>
      <c r="E8" s="5" t="s">
        <v>196</v>
      </c>
      <c r="F8" s="6">
        <v>52</v>
      </c>
      <c r="G8" s="47">
        <f t="shared" si="0"/>
        <v>7800</v>
      </c>
    </row>
    <row r="9" spans="1:9" x14ac:dyDescent="0.35">
      <c r="A9" s="4" t="s">
        <v>7</v>
      </c>
      <c r="B9" s="4" t="s">
        <v>8</v>
      </c>
      <c r="C9" s="8" t="s">
        <v>16</v>
      </c>
      <c r="D9" s="8" t="s">
        <v>17</v>
      </c>
      <c r="E9" s="8" t="s">
        <v>197</v>
      </c>
      <c r="F9" s="9">
        <v>288</v>
      </c>
      <c r="G9" s="47">
        <f t="shared" si="0"/>
        <v>43200</v>
      </c>
    </row>
    <row r="10" spans="1:9" x14ac:dyDescent="0.35">
      <c r="A10" s="4" t="s">
        <v>7</v>
      </c>
      <c r="B10" s="4" t="s">
        <v>8</v>
      </c>
      <c r="C10" s="8" t="s">
        <v>16</v>
      </c>
      <c r="D10" s="8" t="s">
        <v>18</v>
      </c>
      <c r="E10" s="8" t="s">
        <v>198</v>
      </c>
      <c r="F10" s="9">
        <v>1711</v>
      </c>
      <c r="G10" s="47">
        <f t="shared" si="0"/>
        <v>256650</v>
      </c>
    </row>
    <row r="11" spans="1:9" x14ac:dyDescent="0.35">
      <c r="A11" s="4" t="s">
        <v>7</v>
      </c>
      <c r="B11" s="4" t="s">
        <v>8</v>
      </c>
      <c r="C11" s="5" t="s">
        <v>20</v>
      </c>
      <c r="D11" s="5" t="s">
        <v>21</v>
      </c>
      <c r="E11" s="5" t="s">
        <v>199</v>
      </c>
      <c r="F11" s="6">
        <v>1818</v>
      </c>
      <c r="G11" s="47">
        <f t="shared" si="0"/>
        <v>272700</v>
      </c>
    </row>
    <row r="12" spans="1:9" x14ac:dyDescent="0.35">
      <c r="A12" s="4" t="s">
        <v>7</v>
      </c>
      <c r="B12" s="4" t="s">
        <v>8</v>
      </c>
      <c r="C12" s="5" t="s">
        <v>20</v>
      </c>
      <c r="D12" s="5" t="s">
        <v>22</v>
      </c>
      <c r="E12" s="5" t="s">
        <v>23</v>
      </c>
      <c r="F12" s="6">
        <v>429</v>
      </c>
      <c r="G12" s="47">
        <f t="shared" si="0"/>
        <v>64350</v>
      </c>
    </row>
    <row r="13" spans="1:9" x14ac:dyDescent="0.35">
      <c r="A13" s="4" t="s">
        <v>7</v>
      </c>
      <c r="B13" s="4" t="s">
        <v>8</v>
      </c>
      <c r="C13" s="5" t="s">
        <v>20</v>
      </c>
      <c r="D13" s="5" t="s">
        <v>24</v>
      </c>
      <c r="E13" s="5" t="s">
        <v>200</v>
      </c>
      <c r="F13" s="6">
        <v>184</v>
      </c>
      <c r="G13" s="47">
        <f t="shared" si="0"/>
        <v>27600</v>
      </c>
    </row>
    <row r="14" spans="1:9" x14ac:dyDescent="0.35">
      <c r="A14" s="4" t="s">
        <v>7</v>
      </c>
      <c r="B14" s="4" t="s">
        <v>8</v>
      </c>
      <c r="C14" s="5" t="s">
        <v>20</v>
      </c>
      <c r="D14" s="5" t="s">
        <v>25</v>
      </c>
      <c r="E14" s="5" t="s">
        <v>201</v>
      </c>
      <c r="F14" s="6">
        <v>775</v>
      </c>
      <c r="G14" s="47">
        <f t="shared" si="0"/>
        <v>116250</v>
      </c>
    </row>
    <row r="15" spans="1:9" x14ac:dyDescent="0.35">
      <c r="A15" s="4" t="s">
        <v>7</v>
      </c>
      <c r="B15" s="4" t="s">
        <v>8</v>
      </c>
      <c r="C15" s="5" t="s">
        <v>20</v>
      </c>
      <c r="D15" s="5" t="s">
        <v>26</v>
      </c>
      <c r="E15" s="5" t="s">
        <v>202</v>
      </c>
      <c r="F15" s="6">
        <v>902</v>
      </c>
      <c r="G15" s="47">
        <f t="shared" si="0"/>
        <v>135300</v>
      </c>
    </row>
    <row r="16" spans="1:9" x14ac:dyDescent="0.35">
      <c r="A16" s="4" t="s">
        <v>7</v>
      </c>
      <c r="B16" s="4" t="s">
        <v>8</v>
      </c>
      <c r="C16" s="5" t="s">
        <v>20</v>
      </c>
      <c r="D16" s="5" t="s">
        <v>27</v>
      </c>
      <c r="E16" s="5" t="s">
        <v>203</v>
      </c>
      <c r="F16" s="6">
        <v>625</v>
      </c>
      <c r="G16" s="47">
        <f t="shared" si="0"/>
        <v>93750</v>
      </c>
    </row>
    <row r="17" spans="1:7" x14ac:dyDescent="0.35">
      <c r="A17" s="4" t="s">
        <v>7</v>
      </c>
      <c r="B17" s="4" t="s">
        <v>8</v>
      </c>
      <c r="C17" s="5" t="s">
        <v>20</v>
      </c>
      <c r="D17" s="5" t="s">
        <v>28</v>
      </c>
      <c r="E17" s="5" t="s">
        <v>29</v>
      </c>
      <c r="F17" s="6">
        <v>3052</v>
      </c>
      <c r="G17" s="47">
        <f t="shared" si="0"/>
        <v>457800</v>
      </c>
    </row>
    <row r="18" spans="1:7" x14ac:dyDescent="0.35">
      <c r="A18" s="4" t="s">
        <v>7</v>
      </c>
      <c r="B18" s="4" t="s">
        <v>8</v>
      </c>
      <c r="C18" s="5" t="s">
        <v>20</v>
      </c>
      <c r="D18" s="5" t="s">
        <v>30</v>
      </c>
      <c r="E18" s="5" t="s">
        <v>204</v>
      </c>
      <c r="F18" s="6">
        <v>87</v>
      </c>
      <c r="G18" s="47">
        <f t="shared" si="0"/>
        <v>13050</v>
      </c>
    </row>
    <row r="19" spans="1:7" x14ac:dyDescent="0.35">
      <c r="A19" s="4" t="s">
        <v>7</v>
      </c>
      <c r="B19" s="4" t="s">
        <v>8</v>
      </c>
      <c r="C19" s="5" t="s">
        <v>20</v>
      </c>
      <c r="D19" s="5" t="s">
        <v>31</v>
      </c>
      <c r="E19" s="5" t="s">
        <v>32</v>
      </c>
      <c r="F19" s="6">
        <v>1361</v>
      </c>
      <c r="G19" s="47">
        <f t="shared" si="0"/>
        <v>204150</v>
      </c>
    </row>
    <row r="20" spans="1:7" x14ac:dyDescent="0.35">
      <c r="A20" s="4" t="s">
        <v>7</v>
      </c>
      <c r="B20" s="4" t="s">
        <v>8</v>
      </c>
      <c r="C20" s="8" t="s">
        <v>34</v>
      </c>
      <c r="D20" s="8" t="s">
        <v>35</v>
      </c>
      <c r="E20" s="8" t="s">
        <v>205</v>
      </c>
      <c r="F20" s="9">
        <v>585</v>
      </c>
      <c r="G20" s="47">
        <f t="shared" si="0"/>
        <v>87750</v>
      </c>
    </row>
    <row r="21" spans="1:7" x14ac:dyDescent="0.35">
      <c r="A21" s="4" t="s">
        <v>7</v>
      </c>
      <c r="B21" s="4" t="s">
        <v>8</v>
      </c>
      <c r="C21" s="8" t="s">
        <v>34</v>
      </c>
      <c r="D21" s="8" t="s">
        <v>36</v>
      </c>
      <c r="E21" s="8" t="s">
        <v>206</v>
      </c>
      <c r="F21" s="9">
        <v>1059</v>
      </c>
      <c r="G21" s="47">
        <f t="shared" si="0"/>
        <v>158850</v>
      </c>
    </row>
    <row r="22" spans="1:7" x14ac:dyDescent="0.35">
      <c r="A22" s="4" t="s">
        <v>7</v>
      </c>
      <c r="B22" s="4" t="s">
        <v>8</v>
      </c>
      <c r="C22" s="8" t="s">
        <v>34</v>
      </c>
      <c r="D22" s="8" t="s">
        <v>37</v>
      </c>
      <c r="E22" s="8" t="s">
        <v>207</v>
      </c>
      <c r="F22" s="9">
        <v>1162</v>
      </c>
      <c r="G22" s="47">
        <f t="shared" si="0"/>
        <v>174300</v>
      </c>
    </row>
    <row r="23" spans="1:7" x14ac:dyDescent="0.35">
      <c r="A23" s="16" t="s">
        <v>40</v>
      </c>
      <c r="B23" s="16" t="s">
        <v>41</v>
      </c>
      <c r="C23" s="17" t="s">
        <v>9</v>
      </c>
      <c r="D23" s="18" t="s">
        <v>42</v>
      </c>
      <c r="E23" s="18" t="s">
        <v>208</v>
      </c>
      <c r="F23" s="19">
        <v>248</v>
      </c>
      <c r="G23" s="47">
        <f t="shared" si="0"/>
        <v>37200</v>
      </c>
    </row>
    <row r="24" spans="1:7" x14ac:dyDescent="0.35">
      <c r="A24" s="16" t="s">
        <v>40</v>
      </c>
      <c r="B24" s="16" t="s">
        <v>41</v>
      </c>
      <c r="C24" s="17" t="s">
        <v>9</v>
      </c>
      <c r="D24" s="18" t="s">
        <v>43</v>
      </c>
      <c r="E24" s="18" t="s">
        <v>209</v>
      </c>
      <c r="F24" s="19">
        <v>443</v>
      </c>
      <c r="G24" s="47">
        <f t="shared" si="0"/>
        <v>66450</v>
      </c>
    </row>
    <row r="25" spans="1:7" x14ac:dyDescent="0.35">
      <c r="A25" s="16" t="s">
        <v>40</v>
      </c>
      <c r="B25" s="16" t="s">
        <v>41</v>
      </c>
      <c r="C25" s="17" t="s">
        <v>9</v>
      </c>
      <c r="D25" s="18" t="s">
        <v>44</v>
      </c>
      <c r="E25" s="18" t="s">
        <v>210</v>
      </c>
      <c r="F25" s="19">
        <v>543</v>
      </c>
      <c r="G25" s="47">
        <f t="shared" si="0"/>
        <v>81450</v>
      </c>
    </row>
    <row r="26" spans="1:7" x14ac:dyDescent="0.35">
      <c r="A26" s="16" t="s">
        <v>40</v>
      </c>
      <c r="B26" s="16" t="s">
        <v>41</v>
      </c>
      <c r="C26" s="17" t="s">
        <v>9</v>
      </c>
      <c r="D26" s="18" t="s">
        <v>11</v>
      </c>
      <c r="E26" s="18" t="s">
        <v>193</v>
      </c>
      <c r="F26" s="19">
        <v>296</v>
      </c>
      <c r="G26" s="47">
        <f t="shared" si="0"/>
        <v>44400</v>
      </c>
    </row>
    <row r="27" spans="1:7" x14ac:dyDescent="0.35">
      <c r="A27" s="16" t="s">
        <v>40</v>
      </c>
      <c r="B27" s="16" t="s">
        <v>41</v>
      </c>
      <c r="C27" s="17" t="s">
        <v>9</v>
      </c>
      <c r="D27" s="18" t="s">
        <v>45</v>
      </c>
      <c r="E27" s="18" t="s">
        <v>211</v>
      </c>
      <c r="F27" s="19">
        <v>385</v>
      </c>
      <c r="G27" s="47">
        <f t="shared" si="0"/>
        <v>57750</v>
      </c>
    </row>
    <row r="28" spans="1:7" x14ac:dyDescent="0.35">
      <c r="A28" s="16" t="s">
        <v>40</v>
      </c>
      <c r="B28" s="16" t="s">
        <v>41</v>
      </c>
      <c r="C28" s="17" t="s">
        <v>9</v>
      </c>
      <c r="D28" s="18" t="s">
        <v>46</v>
      </c>
      <c r="E28" s="18" t="s">
        <v>212</v>
      </c>
      <c r="F28" s="19">
        <v>577</v>
      </c>
      <c r="G28" s="47">
        <f t="shared" si="0"/>
        <v>86550</v>
      </c>
    </row>
    <row r="29" spans="1:7" x14ac:dyDescent="0.35">
      <c r="A29" s="16" t="s">
        <v>40</v>
      </c>
      <c r="B29" s="16" t="s">
        <v>41</v>
      </c>
      <c r="C29" s="17" t="s">
        <v>9</v>
      </c>
      <c r="D29" s="18" t="s">
        <v>12</v>
      </c>
      <c r="E29" s="18" t="s">
        <v>194</v>
      </c>
      <c r="F29" s="19">
        <v>65</v>
      </c>
      <c r="G29" s="47">
        <f t="shared" si="0"/>
        <v>9750</v>
      </c>
    </row>
    <row r="30" spans="1:7" x14ac:dyDescent="0.35">
      <c r="A30" s="16" t="s">
        <v>40</v>
      </c>
      <c r="B30" s="16" t="s">
        <v>41</v>
      </c>
      <c r="C30" s="17" t="s">
        <v>9</v>
      </c>
      <c r="D30" s="18" t="s">
        <v>13</v>
      </c>
      <c r="E30" s="18" t="s">
        <v>195</v>
      </c>
      <c r="F30" s="19">
        <v>229</v>
      </c>
      <c r="G30" s="47">
        <f t="shared" si="0"/>
        <v>34350</v>
      </c>
    </row>
    <row r="31" spans="1:7" x14ac:dyDescent="0.35">
      <c r="A31" s="16" t="s">
        <v>40</v>
      </c>
      <c r="B31" s="16" t="s">
        <v>41</v>
      </c>
      <c r="C31" s="17" t="s">
        <v>9</v>
      </c>
      <c r="D31" s="18" t="s">
        <v>14</v>
      </c>
      <c r="E31" s="18" t="s">
        <v>196</v>
      </c>
      <c r="F31" s="19">
        <v>84</v>
      </c>
      <c r="G31" s="47">
        <f t="shared" si="0"/>
        <v>12600</v>
      </c>
    </row>
    <row r="32" spans="1:7" x14ac:dyDescent="0.35">
      <c r="A32" s="16" t="s">
        <v>40</v>
      </c>
      <c r="B32" s="16" t="s">
        <v>41</v>
      </c>
      <c r="C32" s="17" t="s">
        <v>9</v>
      </c>
      <c r="D32" s="18" t="s">
        <v>47</v>
      </c>
      <c r="E32" s="18" t="s">
        <v>213</v>
      </c>
      <c r="F32" s="19">
        <v>151</v>
      </c>
      <c r="G32" s="47">
        <f t="shared" si="0"/>
        <v>22650</v>
      </c>
    </row>
    <row r="33" spans="1:7" x14ac:dyDescent="0.35">
      <c r="A33" s="16" t="s">
        <v>40</v>
      </c>
      <c r="B33" s="16" t="s">
        <v>41</v>
      </c>
      <c r="C33" s="17" t="s">
        <v>9</v>
      </c>
      <c r="D33" s="18" t="s">
        <v>48</v>
      </c>
      <c r="E33" s="18" t="s">
        <v>214</v>
      </c>
      <c r="F33" s="19">
        <v>629</v>
      </c>
      <c r="G33" s="47">
        <f t="shared" si="0"/>
        <v>94350</v>
      </c>
    </row>
    <row r="34" spans="1:7" x14ac:dyDescent="0.35">
      <c r="A34" s="16" t="s">
        <v>40</v>
      </c>
      <c r="B34" s="16" t="s">
        <v>41</v>
      </c>
      <c r="C34" s="17" t="s">
        <v>9</v>
      </c>
      <c r="D34" s="18" t="s">
        <v>49</v>
      </c>
      <c r="E34" s="18" t="s">
        <v>215</v>
      </c>
      <c r="F34" s="19">
        <v>373</v>
      </c>
      <c r="G34" s="47">
        <f t="shared" si="0"/>
        <v>55950</v>
      </c>
    </row>
    <row r="35" spans="1:7" x14ac:dyDescent="0.35">
      <c r="A35" s="16" t="s">
        <v>40</v>
      </c>
      <c r="B35" s="16" t="s">
        <v>41</v>
      </c>
      <c r="C35" s="17" t="s">
        <v>9</v>
      </c>
      <c r="D35" s="18" t="s">
        <v>50</v>
      </c>
      <c r="E35" s="18" t="s">
        <v>216</v>
      </c>
      <c r="F35" s="19">
        <v>10</v>
      </c>
      <c r="G35" s="47">
        <f t="shared" si="0"/>
        <v>1500</v>
      </c>
    </row>
    <row r="36" spans="1:7" x14ac:dyDescent="0.35">
      <c r="A36" s="16" t="s">
        <v>40</v>
      </c>
      <c r="B36" s="16" t="s">
        <v>41</v>
      </c>
      <c r="C36" s="17" t="s">
        <v>9</v>
      </c>
      <c r="D36" s="18" t="s">
        <v>51</v>
      </c>
      <c r="E36" s="18" t="s">
        <v>217</v>
      </c>
      <c r="F36" s="19">
        <v>1</v>
      </c>
      <c r="G36" s="47">
        <f t="shared" si="0"/>
        <v>150</v>
      </c>
    </row>
    <row r="37" spans="1:7" x14ac:dyDescent="0.35">
      <c r="A37" s="16" t="s">
        <v>40</v>
      </c>
      <c r="B37" s="16" t="s">
        <v>41</v>
      </c>
      <c r="C37" s="17" t="s">
        <v>9</v>
      </c>
      <c r="D37" s="18" t="s">
        <v>52</v>
      </c>
      <c r="E37" s="18" t="s">
        <v>218</v>
      </c>
      <c r="F37" s="19">
        <v>92</v>
      </c>
      <c r="G37" s="47">
        <f t="shared" si="0"/>
        <v>13800</v>
      </c>
    </row>
    <row r="38" spans="1:7" x14ac:dyDescent="0.35">
      <c r="A38" s="16" t="s">
        <v>40</v>
      </c>
      <c r="B38" s="16" t="s">
        <v>41</v>
      </c>
      <c r="C38" s="17" t="s">
        <v>9</v>
      </c>
      <c r="D38" s="18" t="s">
        <v>53</v>
      </c>
      <c r="E38" s="18" t="s">
        <v>219</v>
      </c>
      <c r="F38" s="19">
        <v>6</v>
      </c>
      <c r="G38" s="47">
        <f t="shared" si="0"/>
        <v>900</v>
      </c>
    </row>
    <row r="39" spans="1:7" x14ac:dyDescent="0.35">
      <c r="A39" s="16" t="s">
        <v>40</v>
      </c>
      <c r="B39" s="16" t="s">
        <v>41</v>
      </c>
      <c r="C39" s="21" t="s">
        <v>16</v>
      </c>
      <c r="D39" s="21" t="s">
        <v>54</v>
      </c>
      <c r="E39" s="21" t="s">
        <v>220</v>
      </c>
      <c r="F39" s="22">
        <v>690</v>
      </c>
      <c r="G39" s="47">
        <f t="shared" si="0"/>
        <v>103500</v>
      </c>
    </row>
    <row r="40" spans="1:7" x14ac:dyDescent="0.35">
      <c r="A40" s="16" t="s">
        <v>40</v>
      </c>
      <c r="B40" s="16" t="s">
        <v>41</v>
      </c>
      <c r="C40" s="21" t="s">
        <v>16</v>
      </c>
      <c r="D40" s="21" t="s">
        <v>55</v>
      </c>
      <c r="E40" s="21" t="s">
        <v>221</v>
      </c>
      <c r="F40" s="22">
        <v>1108</v>
      </c>
      <c r="G40" s="47">
        <f t="shared" si="0"/>
        <v>166200</v>
      </c>
    </row>
    <row r="41" spans="1:7" x14ac:dyDescent="0.35">
      <c r="A41" s="16" t="s">
        <v>40</v>
      </c>
      <c r="B41" s="16" t="s">
        <v>41</v>
      </c>
      <c r="C41" s="21" t="s">
        <v>16</v>
      </c>
      <c r="D41" s="21" t="s">
        <v>56</v>
      </c>
      <c r="E41" s="21" t="s">
        <v>222</v>
      </c>
      <c r="F41" s="22">
        <v>516</v>
      </c>
      <c r="G41" s="47">
        <f t="shared" si="0"/>
        <v>77400</v>
      </c>
    </row>
    <row r="42" spans="1:7" x14ac:dyDescent="0.35">
      <c r="A42" s="16" t="s">
        <v>40</v>
      </c>
      <c r="B42" s="16" t="s">
        <v>41</v>
      </c>
      <c r="C42" s="18" t="s">
        <v>57</v>
      </c>
      <c r="D42" s="18" t="s">
        <v>58</v>
      </c>
      <c r="E42" s="18" t="s">
        <v>223</v>
      </c>
      <c r="F42" s="19">
        <v>315</v>
      </c>
      <c r="G42" s="47">
        <f t="shared" si="0"/>
        <v>47250</v>
      </c>
    </row>
    <row r="43" spans="1:7" x14ac:dyDescent="0.35">
      <c r="A43" s="16" t="s">
        <v>40</v>
      </c>
      <c r="B43" s="16" t="s">
        <v>41</v>
      </c>
      <c r="C43" s="21" t="s">
        <v>60</v>
      </c>
      <c r="D43" s="21" t="s">
        <v>61</v>
      </c>
      <c r="E43" s="21" t="s">
        <v>224</v>
      </c>
      <c r="F43" s="22">
        <v>288</v>
      </c>
      <c r="G43" s="47">
        <f t="shared" si="0"/>
        <v>43200</v>
      </c>
    </row>
    <row r="44" spans="1:7" x14ac:dyDescent="0.35">
      <c r="A44" s="16" t="s">
        <v>40</v>
      </c>
      <c r="B44" s="16" t="s">
        <v>41</v>
      </c>
      <c r="C44" s="21" t="s">
        <v>60</v>
      </c>
      <c r="D44" s="21" t="s">
        <v>62</v>
      </c>
      <c r="E44" s="21" t="s">
        <v>63</v>
      </c>
      <c r="F44" s="22">
        <v>1395</v>
      </c>
      <c r="G44" s="47">
        <f t="shared" si="0"/>
        <v>209250</v>
      </c>
    </row>
    <row r="45" spans="1:7" x14ac:dyDescent="0.35">
      <c r="A45" s="16" t="s">
        <v>40</v>
      </c>
      <c r="B45" s="16" t="s">
        <v>41</v>
      </c>
      <c r="C45" s="21" t="s">
        <v>60</v>
      </c>
      <c r="D45" s="21" t="s">
        <v>64</v>
      </c>
      <c r="E45" s="21" t="s">
        <v>65</v>
      </c>
      <c r="F45" s="22">
        <v>161</v>
      </c>
      <c r="G45" s="47">
        <f t="shared" si="0"/>
        <v>24150</v>
      </c>
    </row>
    <row r="46" spans="1:7" x14ac:dyDescent="0.35">
      <c r="A46" s="16" t="s">
        <v>40</v>
      </c>
      <c r="B46" s="16" t="s">
        <v>41</v>
      </c>
      <c r="C46" s="21" t="s">
        <v>60</v>
      </c>
      <c r="D46" s="21" t="s">
        <v>66</v>
      </c>
      <c r="E46" s="21" t="s">
        <v>225</v>
      </c>
      <c r="F46" s="22">
        <v>976</v>
      </c>
      <c r="G46" s="47">
        <f t="shared" si="0"/>
        <v>146400</v>
      </c>
    </row>
    <row r="47" spans="1:7" x14ac:dyDescent="0.35">
      <c r="A47" s="16" t="s">
        <v>40</v>
      </c>
      <c r="B47" s="16" t="s">
        <v>41</v>
      </c>
      <c r="C47" s="21" t="s">
        <v>60</v>
      </c>
      <c r="D47" s="21" t="s">
        <v>67</v>
      </c>
      <c r="E47" s="21" t="s">
        <v>226</v>
      </c>
      <c r="F47" s="22">
        <v>763</v>
      </c>
      <c r="G47" s="47">
        <f t="shared" si="0"/>
        <v>114450</v>
      </c>
    </row>
    <row r="48" spans="1:7" x14ac:dyDescent="0.35">
      <c r="A48" s="16" t="s">
        <v>40</v>
      </c>
      <c r="B48" s="16" t="s">
        <v>41</v>
      </c>
      <c r="C48" s="18" t="s">
        <v>69</v>
      </c>
      <c r="D48" s="18" t="s">
        <v>70</v>
      </c>
      <c r="E48" s="18" t="s">
        <v>227</v>
      </c>
      <c r="F48" s="19">
        <v>323</v>
      </c>
      <c r="G48" s="47">
        <f t="shared" si="0"/>
        <v>48450</v>
      </c>
    </row>
    <row r="49" spans="1:7" x14ac:dyDescent="0.35">
      <c r="A49" s="16" t="s">
        <v>40</v>
      </c>
      <c r="B49" s="16" t="s">
        <v>41</v>
      </c>
      <c r="C49" s="18" t="s">
        <v>69</v>
      </c>
      <c r="D49" s="18" t="s">
        <v>71</v>
      </c>
      <c r="E49" s="18" t="s">
        <v>72</v>
      </c>
      <c r="F49" s="19">
        <v>1027</v>
      </c>
      <c r="G49" s="47">
        <f t="shared" si="0"/>
        <v>154050</v>
      </c>
    </row>
    <row r="50" spans="1:7" x14ac:dyDescent="0.35">
      <c r="A50" s="16" t="s">
        <v>40</v>
      </c>
      <c r="B50" s="16" t="s">
        <v>41</v>
      </c>
      <c r="C50" s="18" t="s">
        <v>69</v>
      </c>
      <c r="D50" s="18" t="s">
        <v>73</v>
      </c>
      <c r="E50" s="18" t="s">
        <v>228</v>
      </c>
      <c r="F50" s="19">
        <v>25</v>
      </c>
      <c r="G50" s="47">
        <f t="shared" si="0"/>
        <v>3750</v>
      </c>
    </row>
    <row r="51" spans="1:7" x14ac:dyDescent="0.35">
      <c r="A51" s="16" t="s">
        <v>75</v>
      </c>
      <c r="B51" s="16" t="s">
        <v>76</v>
      </c>
      <c r="C51" s="21" t="s">
        <v>77</v>
      </c>
      <c r="D51" s="21" t="s">
        <v>78</v>
      </c>
      <c r="E51" s="21" t="s">
        <v>229</v>
      </c>
      <c r="F51" s="22">
        <v>203</v>
      </c>
      <c r="G51" s="47">
        <f t="shared" si="0"/>
        <v>30450</v>
      </c>
    </row>
    <row r="52" spans="1:7" x14ac:dyDescent="0.35">
      <c r="A52" s="16" t="s">
        <v>75</v>
      </c>
      <c r="B52" s="16" t="s">
        <v>76</v>
      </c>
      <c r="C52" s="21" t="s">
        <v>77</v>
      </c>
      <c r="D52" s="21" t="s">
        <v>79</v>
      </c>
      <c r="E52" s="21" t="s">
        <v>230</v>
      </c>
      <c r="F52" s="22">
        <v>16</v>
      </c>
      <c r="G52" s="47">
        <f t="shared" si="0"/>
        <v>2400</v>
      </c>
    </row>
    <row r="53" spans="1:7" x14ac:dyDescent="0.35">
      <c r="A53" s="4" t="s">
        <v>82</v>
      </c>
      <c r="B53" s="4" t="s">
        <v>83</v>
      </c>
      <c r="C53" s="8" t="s">
        <v>84</v>
      </c>
      <c r="D53" s="8" t="s">
        <v>85</v>
      </c>
      <c r="E53" s="8" t="s">
        <v>231</v>
      </c>
      <c r="F53" s="9">
        <v>14</v>
      </c>
      <c r="G53" s="47">
        <f t="shared" si="0"/>
        <v>2100</v>
      </c>
    </row>
    <row r="54" spans="1:7" x14ac:dyDescent="0.35">
      <c r="A54" s="4" t="s">
        <v>82</v>
      </c>
      <c r="B54" s="4" t="s">
        <v>83</v>
      </c>
      <c r="C54" s="8" t="s">
        <v>84</v>
      </c>
      <c r="D54" s="8" t="s">
        <v>86</v>
      </c>
      <c r="E54" s="8" t="s">
        <v>218</v>
      </c>
      <c r="F54" s="9">
        <v>486</v>
      </c>
      <c r="G54" s="47">
        <f t="shared" si="0"/>
        <v>72900</v>
      </c>
    </row>
    <row r="55" spans="1:7" x14ac:dyDescent="0.35">
      <c r="A55" s="4" t="s">
        <v>82</v>
      </c>
      <c r="B55" s="4" t="s">
        <v>83</v>
      </c>
      <c r="C55" s="28" t="s">
        <v>88</v>
      </c>
      <c r="D55" s="28" t="s">
        <v>89</v>
      </c>
      <c r="E55" s="28" t="s">
        <v>232</v>
      </c>
      <c r="F55" s="29">
        <v>98</v>
      </c>
      <c r="G55" s="47">
        <f t="shared" ref="G55:G95" si="1">+$G$2*F55</f>
        <v>14700</v>
      </c>
    </row>
    <row r="56" spans="1:7" x14ac:dyDescent="0.35">
      <c r="A56" s="4" t="s">
        <v>82</v>
      </c>
      <c r="B56" s="4" t="s">
        <v>83</v>
      </c>
      <c r="C56" s="8" t="s">
        <v>34</v>
      </c>
      <c r="D56" s="8" t="s">
        <v>35</v>
      </c>
      <c r="E56" s="8" t="s">
        <v>205</v>
      </c>
      <c r="F56" s="9">
        <v>78</v>
      </c>
      <c r="G56" s="47">
        <f t="shared" si="1"/>
        <v>11700</v>
      </c>
    </row>
    <row r="57" spans="1:7" x14ac:dyDescent="0.35">
      <c r="A57" s="4" t="s">
        <v>82</v>
      </c>
      <c r="B57" s="4" t="s">
        <v>83</v>
      </c>
      <c r="C57" s="8" t="s">
        <v>34</v>
      </c>
      <c r="D57" s="8" t="s">
        <v>91</v>
      </c>
      <c r="E57" s="8" t="s">
        <v>233</v>
      </c>
      <c r="F57" s="9">
        <v>1304</v>
      </c>
      <c r="G57" s="47">
        <f t="shared" si="1"/>
        <v>195600</v>
      </c>
    </row>
    <row r="58" spans="1:7" x14ac:dyDescent="0.35">
      <c r="A58" s="4" t="s">
        <v>82</v>
      </c>
      <c r="B58" s="4" t="s">
        <v>83</v>
      </c>
      <c r="C58" s="8" t="s">
        <v>34</v>
      </c>
      <c r="D58" s="8" t="s">
        <v>36</v>
      </c>
      <c r="E58" s="8" t="s">
        <v>206</v>
      </c>
      <c r="F58" s="9">
        <v>317</v>
      </c>
      <c r="G58" s="47">
        <f t="shared" si="1"/>
        <v>47550</v>
      </c>
    </row>
    <row r="59" spans="1:7" x14ac:dyDescent="0.35">
      <c r="A59" s="4" t="s">
        <v>82</v>
      </c>
      <c r="B59" s="4" t="s">
        <v>83</v>
      </c>
      <c r="C59" s="28" t="s">
        <v>92</v>
      </c>
      <c r="D59" s="28" t="s">
        <v>93</v>
      </c>
      <c r="E59" s="28" t="s">
        <v>234</v>
      </c>
      <c r="F59" s="29">
        <v>4</v>
      </c>
      <c r="G59" s="47">
        <f t="shared" si="1"/>
        <v>600</v>
      </c>
    </row>
    <row r="60" spans="1:7" x14ac:dyDescent="0.35">
      <c r="A60" s="4" t="s">
        <v>82</v>
      </c>
      <c r="B60" s="4" t="s">
        <v>83</v>
      </c>
      <c r="C60" s="28" t="s">
        <v>92</v>
      </c>
      <c r="D60" s="28" t="s">
        <v>94</v>
      </c>
      <c r="E60" s="28" t="s">
        <v>95</v>
      </c>
      <c r="F60" s="29">
        <v>202</v>
      </c>
      <c r="G60" s="47">
        <f t="shared" si="1"/>
        <v>30300</v>
      </c>
    </row>
    <row r="61" spans="1:7" x14ac:dyDescent="0.35">
      <c r="A61" s="16" t="s">
        <v>98</v>
      </c>
      <c r="B61" s="16" t="s">
        <v>99</v>
      </c>
      <c r="C61" s="18" t="s">
        <v>16</v>
      </c>
      <c r="D61" s="18" t="s">
        <v>54</v>
      </c>
      <c r="E61" s="18" t="s">
        <v>220</v>
      </c>
      <c r="F61" s="19">
        <v>2</v>
      </c>
      <c r="G61" s="47">
        <f t="shared" si="1"/>
        <v>300</v>
      </c>
    </row>
    <row r="62" spans="1:7" x14ac:dyDescent="0.35">
      <c r="A62" s="16" t="s">
        <v>98</v>
      </c>
      <c r="B62" s="16" t="s">
        <v>99</v>
      </c>
      <c r="C62" s="21" t="s">
        <v>60</v>
      </c>
      <c r="D62" s="21" t="s">
        <v>64</v>
      </c>
      <c r="E62" s="21" t="s">
        <v>65</v>
      </c>
      <c r="F62" s="22">
        <v>1</v>
      </c>
      <c r="G62" s="47">
        <f t="shared" si="1"/>
        <v>150</v>
      </c>
    </row>
    <row r="63" spans="1:7" x14ac:dyDescent="0.35">
      <c r="A63" s="4" t="s">
        <v>101</v>
      </c>
      <c r="B63" s="4" t="s">
        <v>102</v>
      </c>
      <c r="C63" s="5" t="s">
        <v>84</v>
      </c>
      <c r="D63" s="5" t="s">
        <v>103</v>
      </c>
      <c r="E63" s="5" t="s">
        <v>235</v>
      </c>
      <c r="F63" s="6">
        <v>3</v>
      </c>
      <c r="G63" s="47">
        <f t="shared" si="1"/>
        <v>450</v>
      </c>
    </row>
    <row r="64" spans="1:7" x14ac:dyDescent="0.35">
      <c r="A64" s="16" t="s">
        <v>105</v>
      </c>
      <c r="B64" s="16" t="s">
        <v>106</v>
      </c>
      <c r="C64" s="21" t="s">
        <v>9</v>
      </c>
      <c r="D64" s="21" t="s">
        <v>107</v>
      </c>
      <c r="E64" s="21" t="s">
        <v>236</v>
      </c>
      <c r="F64" s="22">
        <v>85</v>
      </c>
      <c r="G64" s="47">
        <f t="shared" si="1"/>
        <v>12750</v>
      </c>
    </row>
    <row r="65" spans="1:7" x14ac:dyDescent="0.35">
      <c r="A65" s="16" t="s">
        <v>105</v>
      </c>
      <c r="B65" s="16" t="s">
        <v>106</v>
      </c>
      <c r="C65" s="21" t="s">
        <v>9</v>
      </c>
      <c r="D65" s="21" t="s">
        <v>108</v>
      </c>
      <c r="E65" s="21" t="s">
        <v>237</v>
      </c>
      <c r="F65" s="22">
        <v>796</v>
      </c>
      <c r="G65" s="47">
        <f t="shared" si="1"/>
        <v>119400</v>
      </c>
    </row>
    <row r="66" spans="1:7" x14ac:dyDescent="0.35">
      <c r="A66" s="16" t="s">
        <v>105</v>
      </c>
      <c r="B66" s="16" t="s">
        <v>106</v>
      </c>
      <c r="C66" s="21" t="s">
        <v>9</v>
      </c>
      <c r="D66" s="21" t="s">
        <v>109</v>
      </c>
      <c r="E66" s="21" t="s">
        <v>238</v>
      </c>
      <c r="F66" s="22">
        <v>933</v>
      </c>
      <c r="G66" s="47">
        <f t="shared" si="1"/>
        <v>139950</v>
      </c>
    </row>
    <row r="67" spans="1:7" x14ac:dyDescent="0.35">
      <c r="A67" s="16" t="s">
        <v>105</v>
      </c>
      <c r="B67" s="16" t="s">
        <v>106</v>
      </c>
      <c r="C67" s="21" t="s">
        <v>9</v>
      </c>
      <c r="D67" s="21" t="s">
        <v>110</v>
      </c>
      <c r="E67" s="21" t="s">
        <v>111</v>
      </c>
      <c r="F67" s="22">
        <v>936</v>
      </c>
      <c r="G67" s="47">
        <f t="shared" si="1"/>
        <v>140400</v>
      </c>
    </row>
    <row r="68" spans="1:7" x14ac:dyDescent="0.35">
      <c r="A68" s="16" t="s">
        <v>105</v>
      </c>
      <c r="B68" s="16" t="s">
        <v>106</v>
      </c>
      <c r="C68" s="34" t="s">
        <v>9</v>
      </c>
      <c r="D68" s="21" t="s">
        <v>112</v>
      </c>
      <c r="E68" s="21" t="s">
        <v>239</v>
      </c>
      <c r="F68" s="22">
        <v>492</v>
      </c>
      <c r="G68" s="47">
        <f t="shared" si="1"/>
        <v>73800</v>
      </c>
    </row>
    <row r="69" spans="1:7" x14ac:dyDescent="0.35">
      <c r="A69" s="16" t="s">
        <v>105</v>
      </c>
      <c r="B69" s="16" t="s">
        <v>106</v>
      </c>
      <c r="C69" s="21" t="s">
        <v>9</v>
      </c>
      <c r="D69" s="21" t="s">
        <v>113</v>
      </c>
      <c r="E69" s="21" t="s">
        <v>240</v>
      </c>
      <c r="F69" s="22">
        <v>414</v>
      </c>
      <c r="G69" s="47">
        <f t="shared" si="1"/>
        <v>62100</v>
      </c>
    </row>
    <row r="70" spans="1:7" x14ac:dyDescent="0.35">
      <c r="A70" s="16" t="s">
        <v>105</v>
      </c>
      <c r="B70" s="16" t="s">
        <v>106</v>
      </c>
      <c r="C70" s="18" t="s">
        <v>114</v>
      </c>
      <c r="D70" s="18" t="s">
        <v>115</v>
      </c>
      <c r="E70" s="18" t="s">
        <v>241</v>
      </c>
      <c r="F70" s="19">
        <v>1940</v>
      </c>
      <c r="G70" s="47">
        <f t="shared" si="1"/>
        <v>291000</v>
      </c>
    </row>
    <row r="71" spans="1:7" x14ac:dyDescent="0.35">
      <c r="A71" s="16" t="s">
        <v>105</v>
      </c>
      <c r="B71" s="16" t="s">
        <v>106</v>
      </c>
      <c r="C71" s="18" t="s">
        <v>114</v>
      </c>
      <c r="D71" s="18" t="s">
        <v>116</v>
      </c>
      <c r="E71" s="18" t="s">
        <v>242</v>
      </c>
      <c r="F71" s="19">
        <v>307</v>
      </c>
      <c r="G71" s="47">
        <f t="shared" si="1"/>
        <v>46050</v>
      </c>
    </row>
    <row r="72" spans="1:7" x14ac:dyDescent="0.35">
      <c r="A72" s="4" t="s">
        <v>119</v>
      </c>
      <c r="B72" s="4" t="s">
        <v>120</v>
      </c>
      <c r="C72" s="36" t="s">
        <v>84</v>
      </c>
      <c r="D72" s="36" t="s">
        <v>121</v>
      </c>
      <c r="E72" s="36" t="s">
        <v>243</v>
      </c>
      <c r="F72" s="37">
        <v>3</v>
      </c>
      <c r="G72" s="47">
        <f t="shared" si="1"/>
        <v>450</v>
      </c>
    </row>
    <row r="73" spans="1:7" x14ac:dyDescent="0.35">
      <c r="A73" s="4" t="s">
        <v>119</v>
      </c>
      <c r="B73" s="4" t="s">
        <v>120</v>
      </c>
      <c r="C73" s="28" t="s">
        <v>77</v>
      </c>
      <c r="D73" s="28" t="s">
        <v>122</v>
      </c>
      <c r="E73" s="28" t="s">
        <v>244</v>
      </c>
      <c r="F73" s="29">
        <v>20</v>
      </c>
      <c r="G73" s="47">
        <f t="shared" si="1"/>
        <v>3000</v>
      </c>
    </row>
    <row r="74" spans="1:7" x14ac:dyDescent="0.35">
      <c r="A74" s="4" t="s">
        <v>119</v>
      </c>
      <c r="B74" s="4" t="s">
        <v>120</v>
      </c>
      <c r="C74" s="28" t="s">
        <v>77</v>
      </c>
      <c r="D74" s="28" t="s">
        <v>123</v>
      </c>
      <c r="E74" s="28" t="s">
        <v>245</v>
      </c>
      <c r="F74" s="29">
        <v>42</v>
      </c>
      <c r="G74" s="47">
        <f t="shared" si="1"/>
        <v>6300</v>
      </c>
    </row>
    <row r="75" spans="1:7" x14ac:dyDescent="0.35">
      <c r="A75" s="4" t="s">
        <v>119</v>
      </c>
      <c r="B75" s="4" t="s">
        <v>120</v>
      </c>
      <c r="C75" s="28" t="s">
        <v>77</v>
      </c>
      <c r="D75" s="28" t="s">
        <v>124</v>
      </c>
      <c r="E75" s="28" t="s">
        <v>246</v>
      </c>
      <c r="F75" s="29">
        <v>68</v>
      </c>
      <c r="G75" s="47">
        <f t="shared" si="1"/>
        <v>10200</v>
      </c>
    </row>
    <row r="76" spans="1:7" x14ac:dyDescent="0.35">
      <c r="A76" s="16" t="s">
        <v>126</v>
      </c>
      <c r="B76" s="16" t="s">
        <v>127</v>
      </c>
      <c r="C76" s="18" t="s">
        <v>88</v>
      </c>
      <c r="D76" s="18" t="s">
        <v>128</v>
      </c>
      <c r="E76" s="18" t="s">
        <v>247</v>
      </c>
      <c r="F76" s="19">
        <v>75</v>
      </c>
      <c r="G76" s="47">
        <f t="shared" si="1"/>
        <v>11250</v>
      </c>
    </row>
    <row r="77" spans="1:7" x14ac:dyDescent="0.35">
      <c r="A77" s="16" t="s">
        <v>126</v>
      </c>
      <c r="B77" s="16" t="s">
        <v>127</v>
      </c>
      <c r="C77" s="21" t="s">
        <v>77</v>
      </c>
      <c r="D77" s="21" t="s">
        <v>129</v>
      </c>
      <c r="E77" s="21" t="s">
        <v>248</v>
      </c>
      <c r="F77" s="22">
        <v>165</v>
      </c>
      <c r="G77" s="47">
        <f t="shared" si="1"/>
        <v>24750</v>
      </c>
    </row>
    <row r="78" spans="1:7" x14ac:dyDescent="0.35">
      <c r="A78" s="16" t="s">
        <v>126</v>
      </c>
      <c r="B78" s="16" t="s">
        <v>127</v>
      </c>
      <c r="C78" s="21" t="s">
        <v>77</v>
      </c>
      <c r="D78" s="21" t="s">
        <v>130</v>
      </c>
      <c r="E78" s="21" t="s">
        <v>249</v>
      </c>
      <c r="F78" s="22">
        <v>8</v>
      </c>
      <c r="G78" s="47">
        <f t="shared" si="1"/>
        <v>1200</v>
      </c>
    </row>
    <row r="79" spans="1:7" x14ac:dyDescent="0.35">
      <c r="A79" s="16" t="s">
        <v>126</v>
      </c>
      <c r="B79" s="16" t="s">
        <v>127</v>
      </c>
      <c r="C79" s="21" t="s">
        <v>77</v>
      </c>
      <c r="D79" s="21" t="s">
        <v>131</v>
      </c>
      <c r="E79" s="21" t="s">
        <v>250</v>
      </c>
      <c r="F79" s="22">
        <v>25</v>
      </c>
      <c r="G79" s="47">
        <f t="shared" si="1"/>
        <v>3750</v>
      </c>
    </row>
    <row r="80" spans="1:7" x14ac:dyDescent="0.35">
      <c r="A80" s="16" t="s">
        <v>126</v>
      </c>
      <c r="B80" s="16" t="s">
        <v>127</v>
      </c>
      <c r="C80" s="18" t="s">
        <v>92</v>
      </c>
      <c r="D80" s="18" t="s">
        <v>132</v>
      </c>
      <c r="E80" s="18" t="s">
        <v>251</v>
      </c>
      <c r="F80" s="19">
        <v>894</v>
      </c>
      <c r="G80" s="47">
        <f t="shared" si="1"/>
        <v>134100</v>
      </c>
    </row>
    <row r="81" spans="1:7" x14ac:dyDescent="0.35">
      <c r="A81" s="16" t="s">
        <v>126</v>
      </c>
      <c r="B81" s="16" t="s">
        <v>127</v>
      </c>
      <c r="C81" s="18" t="s">
        <v>92</v>
      </c>
      <c r="D81" s="18" t="s">
        <v>133</v>
      </c>
      <c r="E81" s="18" t="s">
        <v>252</v>
      </c>
      <c r="F81" s="19">
        <v>17</v>
      </c>
      <c r="G81" s="47">
        <f t="shared" si="1"/>
        <v>2550</v>
      </c>
    </row>
    <row r="82" spans="1:7" x14ac:dyDescent="0.35">
      <c r="A82" s="16" t="s">
        <v>126</v>
      </c>
      <c r="B82" s="16" t="s">
        <v>127</v>
      </c>
      <c r="C82" s="18" t="s">
        <v>92</v>
      </c>
      <c r="D82" s="18" t="s">
        <v>134</v>
      </c>
      <c r="E82" s="18" t="s">
        <v>253</v>
      </c>
      <c r="F82" s="19">
        <v>236</v>
      </c>
      <c r="G82" s="47">
        <f t="shared" si="1"/>
        <v>35400</v>
      </c>
    </row>
    <row r="83" spans="1:7" x14ac:dyDescent="0.35">
      <c r="A83" s="4" t="s">
        <v>136</v>
      </c>
      <c r="B83" s="4" t="s">
        <v>137</v>
      </c>
      <c r="C83" s="5" t="s">
        <v>69</v>
      </c>
      <c r="D83" s="5" t="s">
        <v>138</v>
      </c>
      <c r="E83" s="5" t="s">
        <v>254</v>
      </c>
      <c r="F83" s="6">
        <v>136</v>
      </c>
      <c r="G83" s="47">
        <f t="shared" si="1"/>
        <v>20400</v>
      </c>
    </row>
    <row r="84" spans="1:7" x14ac:dyDescent="0.35">
      <c r="A84" s="16" t="s">
        <v>140</v>
      </c>
      <c r="B84" s="16" t="s">
        <v>141</v>
      </c>
      <c r="C84" s="18" t="s">
        <v>20</v>
      </c>
      <c r="D84" s="18" t="s">
        <v>142</v>
      </c>
      <c r="E84" s="18" t="s">
        <v>240</v>
      </c>
      <c r="F84" s="19">
        <v>47</v>
      </c>
      <c r="G84" s="47">
        <f t="shared" si="1"/>
        <v>7050</v>
      </c>
    </row>
    <row r="85" spans="1:7" x14ac:dyDescent="0.35">
      <c r="A85" s="16" t="s">
        <v>140</v>
      </c>
      <c r="B85" s="16" t="s">
        <v>141</v>
      </c>
      <c r="C85" s="18" t="s">
        <v>20</v>
      </c>
      <c r="D85" s="18" t="s">
        <v>28</v>
      </c>
      <c r="E85" s="18" t="s">
        <v>29</v>
      </c>
      <c r="F85" s="19">
        <v>1700</v>
      </c>
      <c r="G85" s="47">
        <f t="shared" si="1"/>
        <v>255000</v>
      </c>
    </row>
    <row r="86" spans="1:7" x14ac:dyDescent="0.35">
      <c r="A86" s="16" t="s">
        <v>140</v>
      </c>
      <c r="B86" s="16" t="s">
        <v>141</v>
      </c>
      <c r="C86" s="21" t="s">
        <v>92</v>
      </c>
      <c r="D86" s="21" t="s">
        <v>143</v>
      </c>
      <c r="E86" s="21" t="s">
        <v>255</v>
      </c>
      <c r="F86" s="22">
        <v>378</v>
      </c>
      <c r="G86" s="47">
        <f t="shared" si="1"/>
        <v>56700</v>
      </c>
    </row>
    <row r="87" spans="1:7" x14ac:dyDescent="0.35">
      <c r="A87" s="16" t="s">
        <v>140</v>
      </c>
      <c r="B87" s="16" t="s">
        <v>141</v>
      </c>
      <c r="C87" s="21" t="s">
        <v>92</v>
      </c>
      <c r="D87" s="21" t="s">
        <v>144</v>
      </c>
      <c r="E87" s="21" t="s">
        <v>256</v>
      </c>
      <c r="F87" s="22">
        <v>90</v>
      </c>
      <c r="G87" s="47">
        <f t="shared" si="1"/>
        <v>13500</v>
      </c>
    </row>
    <row r="88" spans="1:7" x14ac:dyDescent="0.35">
      <c r="A88" s="16" t="s">
        <v>140</v>
      </c>
      <c r="B88" s="16" t="s">
        <v>141</v>
      </c>
      <c r="C88" s="21" t="s">
        <v>92</v>
      </c>
      <c r="D88" s="21" t="s">
        <v>134</v>
      </c>
      <c r="E88" s="21" t="s">
        <v>253</v>
      </c>
      <c r="F88" s="22">
        <v>27</v>
      </c>
      <c r="G88" s="47">
        <f t="shared" si="1"/>
        <v>4050</v>
      </c>
    </row>
    <row r="89" spans="1:7" x14ac:dyDescent="0.35">
      <c r="A89" s="4" t="s">
        <v>146</v>
      </c>
      <c r="B89" s="4" t="s">
        <v>147</v>
      </c>
      <c r="C89" s="5" t="s">
        <v>148</v>
      </c>
      <c r="D89" s="5" t="s">
        <v>149</v>
      </c>
      <c r="E89" s="5" t="s">
        <v>257</v>
      </c>
      <c r="F89" s="6">
        <v>113</v>
      </c>
      <c r="G89" s="47">
        <f t="shared" si="1"/>
        <v>16950</v>
      </c>
    </row>
    <row r="90" spans="1:7" x14ac:dyDescent="0.35">
      <c r="A90" s="16" t="s">
        <v>152</v>
      </c>
      <c r="B90" s="16" t="s">
        <v>153</v>
      </c>
      <c r="C90" s="21" t="s">
        <v>34</v>
      </c>
      <c r="D90" s="21" t="s">
        <v>154</v>
      </c>
      <c r="E90" s="21" t="s">
        <v>258</v>
      </c>
      <c r="F90" s="22">
        <v>179</v>
      </c>
      <c r="G90" s="47">
        <f t="shared" si="1"/>
        <v>26850</v>
      </c>
    </row>
    <row r="91" spans="1:7" x14ac:dyDescent="0.35">
      <c r="A91" s="16" t="s">
        <v>152</v>
      </c>
      <c r="B91" s="16" t="s">
        <v>153</v>
      </c>
      <c r="C91" s="21" t="s">
        <v>34</v>
      </c>
      <c r="D91" s="21" t="s">
        <v>155</v>
      </c>
      <c r="E91" s="21" t="s">
        <v>259</v>
      </c>
      <c r="F91" s="22">
        <v>16</v>
      </c>
      <c r="G91" s="47">
        <f t="shared" si="1"/>
        <v>2400</v>
      </c>
    </row>
    <row r="92" spans="1:7" x14ac:dyDescent="0.35">
      <c r="A92" s="16" t="s">
        <v>152</v>
      </c>
      <c r="B92" s="16" t="s">
        <v>153</v>
      </c>
      <c r="C92" s="21" t="s">
        <v>34</v>
      </c>
      <c r="D92" s="21" t="s">
        <v>156</v>
      </c>
      <c r="E92" s="21" t="s">
        <v>260</v>
      </c>
      <c r="F92" s="22">
        <v>24</v>
      </c>
      <c r="G92" s="47">
        <f t="shared" si="1"/>
        <v>3600</v>
      </c>
    </row>
    <row r="93" spans="1:7" x14ac:dyDescent="0.35">
      <c r="A93" s="4" t="s">
        <v>158</v>
      </c>
      <c r="B93" s="4" t="s">
        <v>159</v>
      </c>
      <c r="C93" s="28" t="s">
        <v>160</v>
      </c>
      <c r="D93" s="28" t="s">
        <v>161</v>
      </c>
      <c r="E93" s="28" t="s">
        <v>261</v>
      </c>
      <c r="F93" s="29">
        <v>88</v>
      </c>
      <c r="G93" s="47">
        <f t="shared" si="1"/>
        <v>13200</v>
      </c>
    </row>
    <row r="94" spans="1:7" x14ac:dyDescent="0.35">
      <c r="A94" s="4" t="s">
        <v>158</v>
      </c>
      <c r="B94" s="4" t="s">
        <v>159</v>
      </c>
      <c r="C94" s="28" t="s">
        <v>160</v>
      </c>
      <c r="D94" s="28" t="s">
        <v>262</v>
      </c>
      <c r="E94" s="28" t="s">
        <v>263</v>
      </c>
      <c r="F94" s="29">
        <v>61</v>
      </c>
      <c r="G94" s="47">
        <f t="shared" si="1"/>
        <v>9150</v>
      </c>
    </row>
    <row r="95" spans="1:7" x14ac:dyDescent="0.35">
      <c r="A95" s="4" t="s">
        <v>158</v>
      </c>
      <c r="B95" s="4" t="s">
        <v>159</v>
      </c>
      <c r="C95" s="28" t="s">
        <v>160</v>
      </c>
      <c r="D95" s="28" t="s">
        <v>264</v>
      </c>
      <c r="E95" s="28" t="s">
        <v>265</v>
      </c>
      <c r="F95" s="29">
        <v>1</v>
      </c>
      <c r="G95" s="47">
        <f t="shared" si="1"/>
        <v>150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9"/>
  <sheetViews>
    <sheetView workbookViewId="0">
      <selection activeCell="B10" sqref="B10"/>
    </sheetView>
  </sheetViews>
  <sheetFormatPr defaultRowHeight="23.25" x14ac:dyDescent="0.5"/>
  <cols>
    <col min="1" max="1" width="41.85546875" style="49" customWidth="1"/>
    <col min="2" max="2" width="16" style="49" customWidth="1"/>
    <col min="3" max="4" width="10.28515625" style="49" customWidth="1"/>
    <col min="5" max="5" width="12.7109375" style="49" customWidth="1"/>
    <col min="6" max="6" width="11.28515625" style="49" customWidth="1"/>
    <col min="7" max="7" width="12.7109375" style="49" customWidth="1"/>
    <col min="8" max="8" width="11.28515625" style="49" customWidth="1"/>
    <col min="9" max="10" width="10.28515625" style="49" customWidth="1"/>
    <col min="11" max="11" width="11.7109375" style="49" customWidth="1"/>
    <col min="12" max="14" width="11.28515625" style="49" customWidth="1"/>
    <col min="15" max="15" width="10.28515625" style="49" customWidth="1"/>
    <col min="16" max="16" width="13.42578125" style="49" customWidth="1"/>
    <col min="17" max="17" width="12.5703125" style="49" bestFit="1" customWidth="1"/>
    <col min="18" max="16384" width="9.140625" style="49"/>
  </cols>
  <sheetData>
    <row r="2" spans="1:16" x14ac:dyDescent="0.5">
      <c r="A2" s="49" t="s">
        <v>267</v>
      </c>
    </row>
    <row r="3" spans="1:16" x14ac:dyDescent="0.5">
      <c r="A3" s="50" t="s">
        <v>266</v>
      </c>
      <c r="B3" s="50" t="s">
        <v>166</v>
      </c>
    </row>
    <row r="4" spans="1:16" x14ac:dyDescent="0.5">
      <c r="A4" s="50" t="s">
        <v>164</v>
      </c>
      <c r="B4" s="49" t="s">
        <v>84</v>
      </c>
      <c r="C4" s="49" t="s">
        <v>88</v>
      </c>
      <c r="D4" s="49" t="s">
        <v>77</v>
      </c>
      <c r="E4" s="49" t="s">
        <v>9</v>
      </c>
      <c r="F4" s="49" t="s">
        <v>16</v>
      </c>
      <c r="G4" s="49" t="s">
        <v>20</v>
      </c>
      <c r="H4" s="49" t="s">
        <v>34</v>
      </c>
      <c r="I4" s="49" t="s">
        <v>57</v>
      </c>
      <c r="J4" s="49" t="s">
        <v>148</v>
      </c>
      <c r="K4" s="49" t="s">
        <v>60</v>
      </c>
      <c r="L4" s="49" t="s">
        <v>114</v>
      </c>
      <c r="M4" s="49" t="s">
        <v>69</v>
      </c>
      <c r="N4" s="49" t="s">
        <v>92</v>
      </c>
      <c r="O4" s="49" t="s">
        <v>160</v>
      </c>
      <c r="P4" s="49" t="s">
        <v>165</v>
      </c>
    </row>
    <row r="5" spans="1:16" x14ac:dyDescent="0.5">
      <c r="A5" s="51" t="s">
        <v>8</v>
      </c>
      <c r="B5" s="52"/>
      <c r="C5" s="52"/>
      <c r="D5" s="52"/>
      <c r="E5" s="52">
        <v>117750</v>
      </c>
      <c r="F5" s="52">
        <v>299850</v>
      </c>
      <c r="G5" s="52">
        <v>1384950</v>
      </c>
      <c r="H5" s="52">
        <v>420900</v>
      </c>
      <c r="I5" s="52"/>
      <c r="J5" s="52"/>
      <c r="K5" s="52"/>
      <c r="L5" s="52"/>
      <c r="M5" s="52"/>
      <c r="N5" s="52"/>
      <c r="O5" s="52"/>
      <c r="P5" s="52">
        <v>2223450</v>
      </c>
    </row>
    <row r="6" spans="1:16" x14ac:dyDescent="0.5">
      <c r="A6" s="51" t="s">
        <v>41</v>
      </c>
      <c r="B6" s="52"/>
      <c r="C6" s="52"/>
      <c r="D6" s="52"/>
      <c r="E6" s="52">
        <v>619800</v>
      </c>
      <c r="F6" s="52">
        <v>347100</v>
      </c>
      <c r="G6" s="52"/>
      <c r="H6" s="52"/>
      <c r="I6" s="52">
        <v>47250</v>
      </c>
      <c r="J6" s="52"/>
      <c r="K6" s="52">
        <v>537450</v>
      </c>
      <c r="L6" s="52"/>
      <c r="M6" s="52">
        <v>206250</v>
      </c>
      <c r="N6" s="52"/>
      <c r="O6" s="52"/>
      <c r="P6" s="52">
        <v>1757850</v>
      </c>
    </row>
    <row r="7" spans="1:16" x14ac:dyDescent="0.5">
      <c r="A7" s="51" t="s">
        <v>76</v>
      </c>
      <c r="B7" s="52"/>
      <c r="C7" s="52"/>
      <c r="D7" s="52">
        <v>32850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>
        <v>32850</v>
      </c>
    </row>
    <row r="8" spans="1:16" x14ac:dyDescent="0.5">
      <c r="A8" s="51" t="s">
        <v>83</v>
      </c>
      <c r="B8" s="52">
        <v>75000</v>
      </c>
      <c r="C8" s="52">
        <v>14700</v>
      </c>
      <c r="D8" s="52"/>
      <c r="E8" s="52"/>
      <c r="F8" s="52"/>
      <c r="G8" s="52"/>
      <c r="H8" s="52">
        <v>254850</v>
      </c>
      <c r="I8" s="52"/>
      <c r="J8" s="52"/>
      <c r="K8" s="52"/>
      <c r="L8" s="52"/>
      <c r="M8" s="52"/>
      <c r="N8" s="52">
        <v>30900</v>
      </c>
      <c r="O8" s="52"/>
      <c r="P8" s="52">
        <v>375450</v>
      </c>
    </row>
    <row r="9" spans="1:16" x14ac:dyDescent="0.5">
      <c r="A9" s="51" t="s">
        <v>99</v>
      </c>
      <c r="B9" s="52"/>
      <c r="C9" s="52"/>
      <c r="D9" s="52"/>
      <c r="E9" s="52"/>
      <c r="F9" s="52">
        <v>300</v>
      </c>
      <c r="G9" s="52"/>
      <c r="H9" s="52"/>
      <c r="I9" s="52"/>
      <c r="J9" s="52"/>
      <c r="K9" s="52">
        <v>150</v>
      </c>
      <c r="L9" s="52"/>
      <c r="M9" s="52"/>
      <c r="N9" s="52"/>
      <c r="O9" s="52"/>
      <c r="P9" s="52">
        <v>450</v>
      </c>
    </row>
    <row r="10" spans="1:16" x14ac:dyDescent="0.5">
      <c r="A10" s="51" t="s">
        <v>102</v>
      </c>
      <c r="B10" s="52">
        <v>450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>
        <v>450</v>
      </c>
    </row>
    <row r="11" spans="1:16" x14ac:dyDescent="0.5">
      <c r="A11" s="51" t="s">
        <v>106</v>
      </c>
      <c r="B11" s="52"/>
      <c r="C11" s="52"/>
      <c r="D11" s="52"/>
      <c r="E11" s="52">
        <v>548400</v>
      </c>
      <c r="F11" s="52"/>
      <c r="G11" s="52"/>
      <c r="H11" s="52"/>
      <c r="I11" s="52"/>
      <c r="J11" s="52"/>
      <c r="K11" s="52"/>
      <c r="L11" s="52">
        <v>337050</v>
      </c>
      <c r="M11" s="52"/>
      <c r="N11" s="52"/>
      <c r="O11" s="52"/>
      <c r="P11" s="52">
        <v>885450</v>
      </c>
    </row>
    <row r="12" spans="1:16" x14ac:dyDescent="0.5">
      <c r="A12" s="51" t="s">
        <v>120</v>
      </c>
      <c r="B12" s="52">
        <v>450</v>
      </c>
      <c r="C12" s="52"/>
      <c r="D12" s="52">
        <v>19500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>
        <v>19950</v>
      </c>
    </row>
    <row r="13" spans="1:16" x14ac:dyDescent="0.5">
      <c r="A13" s="51" t="s">
        <v>127</v>
      </c>
      <c r="B13" s="52"/>
      <c r="C13" s="52">
        <v>11250</v>
      </c>
      <c r="D13" s="52">
        <v>29700</v>
      </c>
      <c r="E13" s="52"/>
      <c r="F13" s="52"/>
      <c r="G13" s="52"/>
      <c r="H13" s="52"/>
      <c r="I13" s="52"/>
      <c r="J13" s="52"/>
      <c r="K13" s="52"/>
      <c r="L13" s="52"/>
      <c r="M13" s="52"/>
      <c r="N13" s="52">
        <v>172050</v>
      </c>
      <c r="O13" s="52"/>
      <c r="P13" s="52">
        <v>213000</v>
      </c>
    </row>
    <row r="14" spans="1:16" x14ac:dyDescent="0.5">
      <c r="A14" s="51" t="s">
        <v>137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>
        <v>20400</v>
      </c>
      <c r="N14" s="52"/>
      <c r="O14" s="52"/>
      <c r="P14" s="52">
        <v>20400</v>
      </c>
    </row>
    <row r="15" spans="1:16" x14ac:dyDescent="0.5">
      <c r="A15" s="51" t="s">
        <v>141</v>
      </c>
      <c r="B15" s="52"/>
      <c r="C15" s="52"/>
      <c r="D15" s="52"/>
      <c r="E15" s="52"/>
      <c r="F15" s="52"/>
      <c r="G15" s="52">
        <v>262050</v>
      </c>
      <c r="H15" s="52"/>
      <c r="I15" s="52"/>
      <c r="J15" s="52"/>
      <c r="K15" s="52"/>
      <c r="L15" s="52"/>
      <c r="M15" s="52"/>
      <c r="N15" s="52">
        <v>74250</v>
      </c>
      <c r="O15" s="52"/>
      <c r="P15" s="52">
        <v>336300</v>
      </c>
    </row>
    <row r="16" spans="1:16" x14ac:dyDescent="0.5">
      <c r="A16" s="51" t="s">
        <v>147</v>
      </c>
      <c r="B16" s="52"/>
      <c r="C16" s="52"/>
      <c r="D16" s="52"/>
      <c r="E16" s="52"/>
      <c r="F16" s="52"/>
      <c r="G16" s="52"/>
      <c r="H16" s="52"/>
      <c r="I16" s="52"/>
      <c r="J16" s="52">
        <v>16950</v>
      </c>
      <c r="K16" s="52"/>
      <c r="L16" s="52"/>
      <c r="M16" s="52"/>
      <c r="N16" s="52"/>
      <c r="O16" s="52"/>
      <c r="P16" s="52">
        <v>16950</v>
      </c>
    </row>
    <row r="17" spans="1:16" x14ac:dyDescent="0.5">
      <c r="A17" s="51" t="s">
        <v>153</v>
      </c>
      <c r="B17" s="52"/>
      <c r="C17" s="52"/>
      <c r="D17" s="52"/>
      <c r="E17" s="52"/>
      <c r="F17" s="52"/>
      <c r="G17" s="52"/>
      <c r="H17" s="52">
        <v>32850</v>
      </c>
      <c r="I17" s="52"/>
      <c r="J17" s="52"/>
      <c r="K17" s="52"/>
      <c r="L17" s="52"/>
      <c r="M17" s="52"/>
      <c r="N17" s="52"/>
      <c r="O17" s="52"/>
      <c r="P17" s="52">
        <v>32850</v>
      </c>
    </row>
    <row r="18" spans="1:16" x14ac:dyDescent="0.5">
      <c r="A18" s="51" t="s">
        <v>159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22500</v>
      </c>
      <c r="P18" s="52">
        <v>22500</v>
      </c>
    </row>
    <row r="19" spans="1:16" x14ac:dyDescent="0.5">
      <c r="A19" s="51" t="s">
        <v>165</v>
      </c>
      <c r="B19" s="52">
        <v>75900</v>
      </c>
      <c r="C19" s="52">
        <v>25950</v>
      </c>
      <c r="D19" s="52">
        <v>82050</v>
      </c>
      <c r="E19" s="52">
        <v>1285950</v>
      </c>
      <c r="F19" s="52">
        <v>647250</v>
      </c>
      <c r="G19" s="52">
        <v>1647000</v>
      </c>
      <c r="H19" s="52">
        <v>708600</v>
      </c>
      <c r="I19" s="52">
        <v>47250</v>
      </c>
      <c r="J19" s="52">
        <v>16950</v>
      </c>
      <c r="K19" s="52">
        <v>537600</v>
      </c>
      <c r="L19" s="52">
        <v>337050</v>
      </c>
      <c r="M19" s="52">
        <v>226650</v>
      </c>
      <c r="N19" s="52">
        <v>277200</v>
      </c>
      <c r="O19" s="52">
        <v>22500</v>
      </c>
      <c r="P19" s="52">
        <v>5937900</v>
      </c>
    </row>
  </sheetData>
  <pageMargins left="0.17" right="0.17" top="0.74803149606299213" bottom="0.74803149606299213" header="0.31496062992125984" footer="0.31496062992125984"/>
  <pageSetup paperSize="9" scale="82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zoomScale="60" zoomScaleNormal="6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K30" sqref="K30"/>
    </sheetView>
  </sheetViews>
  <sheetFormatPr defaultRowHeight="21" x14ac:dyDescent="0.35"/>
  <cols>
    <col min="1" max="1" width="31.85546875" style="48" customWidth="1"/>
    <col min="2" max="2" width="18.7109375" style="48" customWidth="1"/>
    <col min="3" max="3" width="18.28515625" style="48" customWidth="1"/>
    <col min="4" max="4" width="16.7109375" style="48" customWidth="1"/>
    <col min="5" max="5" width="20.85546875" style="48" customWidth="1"/>
    <col min="6" max="6" width="18.5703125" style="48" customWidth="1"/>
    <col min="7" max="7" width="21.140625" style="48" customWidth="1"/>
    <col min="8" max="8" width="18.7109375" style="48" customWidth="1"/>
    <col min="9" max="9" width="17.140625" style="48" customWidth="1"/>
    <col min="10" max="10" width="16.7109375" style="48" customWidth="1"/>
    <col min="11" max="11" width="18.85546875" style="48" customWidth="1"/>
    <col min="12" max="12" width="18.5703125" style="48" customWidth="1"/>
    <col min="13" max="13" width="19.28515625" style="48" customWidth="1"/>
    <col min="14" max="14" width="19.42578125" style="48" customWidth="1"/>
    <col min="15" max="15" width="18.28515625" style="48" customWidth="1"/>
    <col min="16" max="16" width="22.140625" style="60" bestFit="1" customWidth="1"/>
    <col min="17" max="17" width="16" style="48" hidden="1" customWidth="1"/>
    <col min="18" max="18" width="13" style="48" bestFit="1" customWidth="1"/>
    <col min="19" max="253" width="9.140625" style="48"/>
    <col min="254" max="254" width="31.85546875" style="48" customWidth="1"/>
    <col min="255" max="255" width="16.42578125" style="48" bestFit="1" customWidth="1"/>
    <col min="256" max="256" width="16.5703125" style="48" customWidth="1"/>
    <col min="257" max="257" width="17.140625" style="48" customWidth="1"/>
    <col min="258" max="258" width="20.140625" style="48" customWidth="1"/>
    <col min="259" max="259" width="18.85546875" style="48" customWidth="1"/>
    <col min="260" max="260" width="21" style="48" customWidth="1"/>
    <col min="261" max="261" width="17.85546875" style="48" customWidth="1"/>
    <col min="262" max="262" width="18.28515625" style="48" customWidth="1"/>
    <col min="263" max="263" width="14.7109375" style="48" customWidth="1"/>
    <col min="264" max="264" width="17.85546875" style="48" customWidth="1"/>
    <col min="265" max="265" width="18.140625" style="48" customWidth="1"/>
    <col min="266" max="266" width="18.85546875" style="48" customWidth="1"/>
    <col min="267" max="267" width="17.85546875" style="48" customWidth="1"/>
    <col min="268" max="268" width="19.85546875" style="48" customWidth="1"/>
    <col min="269" max="269" width="24.42578125" style="48" customWidth="1"/>
    <col min="270" max="270" width="16" style="48" customWidth="1"/>
    <col min="271" max="509" width="9.140625" style="48"/>
    <col min="510" max="510" width="31.85546875" style="48" customWidth="1"/>
    <col min="511" max="511" width="16.42578125" style="48" bestFit="1" customWidth="1"/>
    <col min="512" max="512" width="16.5703125" style="48" customWidth="1"/>
    <col min="513" max="513" width="17.140625" style="48" customWidth="1"/>
    <col min="514" max="514" width="20.140625" style="48" customWidth="1"/>
    <col min="515" max="515" width="18.85546875" style="48" customWidth="1"/>
    <col min="516" max="516" width="21" style="48" customWidth="1"/>
    <col min="517" max="517" width="17.85546875" style="48" customWidth="1"/>
    <col min="518" max="518" width="18.28515625" style="48" customWidth="1"/>
    <col min="519" max="519" width="14.7109375" style="48" customWidth="1"/>
    <col min="520" max="520" width="17.85546875" style="48" customWidth="1"/>
    <col min="521" max="521" width="18.140625" style="48" customWidth="1"/>
    <col min="522" max="522" width="18.85546875" style="48" customWidth="1"/>
    <col min="523" max="523" width="17.85546875" style="48" customWidth="1"/>
    <col min="524" max="524" width="19.85546875" style="48" customWidth="1"/>
    <col min="525" max="525" width="24.42578125" style="48" customWidth="1"/>
    <col min="526" max="526" width="16" style="48" customWidth="1"/>
    <col min="527" max="765" width="9.140625" style="48"/>
    <col min="766" max="766" width="31.85546875" style="48" customWidth="1"/>
    <col min="767" max="767" width="16.42578125" style="48" bestFit="1" customWidth="1"/>
    <col min="768" max="768" width="16.5703125" style="48" customWidth="1"/>
    <col min="769" max="769" width="17.140625" style="48" customWidth="1"/>
    <col min="770" max="770" width="20.140625" style="48" customWidth="1"/>
    <col min="771" max="771" width="18.85546875" style="48" customWidth="1"/>
    <col min="772" max="772" width="21" style="48" customWidth="1"/>
    <col min="773" max="773" width="17.85546875" style="48" customWidth="1"/>
    <col min="774" max="774" width="18.28515625" style="48" customWidth="1"/>
    <col min="775" max="775" width="14.7109375" style="48" customWidth="1"/>
    <col min="776" max="776" width="17.85546875" style="48" customWidth="1"/>
    <col min="777" max="777" width="18.140625" style="48" customWidth="1"/>
    <col min="778" max="778" width="18.85546875" style="48" customWidth="1"/>
    <col min="779" max="779" width="17.85546875" style="48" customWidth="1"/>
    <col min="780" max="780" width="19.85546875" style="48" customWidth="1"/>
    <col min="781" max="781" width="24.42578125" style="48" customWidth="1"/>
    <col min="782" max="782" width="16" style="48" customWidth="1"/>
    <col min="783" max="1021" width="9.140625" style="48"/>
    <col min="1022" max="1022" width="31.85546875" style="48" customWidth="1"/>
    <col min="1023" max="1023" width="16.42578125" style="48" bestFit="1" customWidth="1"/>
    <col min="1024" max="1024" width="16.5703125" style="48" customWidth="1"/>
    <col min="1025" max="1025" width="17.140625" style="48" customWidth="1"/>
    <col min="1026" max="1026" width="20.140625" style="48" customWidth="1"/>
    <col min="1027" max="1027" width="18.85546875" style="48" customWidth="1"/>
    <col min="1028" max="1028" width="21" style="48" customWidth="1"/>
    <col min="1029" max="1029" width="17.85546875" style="48" customWidth="1"/>
    <col min="1030" max="1030" width="18.28515625" style="48" customWidth="1"/>
    <col min="1031" max="1031" width="14.7109375" style="48" customWidth="1"/>
    <col min="1032" max="1032" width="17.85546875" style="48" customWidth="1"/>
    <col min="1033" max="1033" width="18.140625" style="48" customWidth="1"/>
    <col min="1034" max="1034" width="18.85546875" style="48" customWidth="1"/>
    <col min="1035" max="1035" width="17.85546875" style="48" customWidth="1"/>
    <col min="1036" max="1036" width="19.85546875" style="48" customWidth="1"/>
    <col min="1037" max="1037" width="24.42578125" style="48" customWidth="1"/>
    <col min="1038" max="1038" width="16" style="48" customWidth="1"/>
    <col min="1039" max="1277" width="9.140625" style="48"/>
    <col min="1278" max="1278" width="31.85546875" style="48" customWidth="1"/>
    <col min="1279" max="1279" width="16.42578125" style="48" bestFit="1" customWidth="1"/>
    <col min="1280" max="1280" width="16.5703125" style="48" customWidth="1"/>
    <col min="1281" max="1281" width="17.140625" style="48" customWidth="1"/>
    <col min="1282" max="1282" width="20.140625" style="48" customWidth="1"/>
    <col min="1283" max="1283" width="18.85546875" style="48" customWidth="1"/>
    <col min="1284" max="1284" width="21" style="48" customWidth="1"/>
    <col min="1285" max="1285" width="17.85546875" style="48" customWidth="1"/>
    <col min="1286" max="1286" width="18.28515625" style="48" customWidth="1"/>
    <col min="1287" max="1287" width="14.7109375" style="48" customWidth="1"/>
    <col min="1288" max="1288" width="17.85546875" style="48" customWidth="1"/>
    <col min="1289" max="1289" width="18.140625" style="48" customWidth="1"/>
    <col min="1290" max="1290" width="18.85546875" style="48" customWidth="1"/>
    <col min="1291" max="1291" width="17.85546875" style="48" customWidth="1"/>
    <col min="1292" max="1292" width="19.85546875" style="48" customWidth="1"/>
    <col min="1293" max="1293" width="24.42578125" style="48" customWidth="1"/>
    <col min="1294" max="1294" width="16" style="48" customWidth="1"/>
    <col min="1295" max="1533" width="9.140625" style="48"/>
    <col min="1534" max="1534" width="31.85546875" style="48" customWidth="1"/>
    <col min="1535" max="1535" width="16.42578125" style="48" bestFit="1" customWidth="1"/>
    <col min="1536" max="1536" width="16.5703125" style="48" customWidth="1"/>
    <col min="1537" max="1537" width="17.140625" style="48" customWidth="1"/>
    <col min="1538" max="1538" width="20.140625" style="48" customWidth="1"/>
    <col min="1539" max="1539" width="18.85546875" style="48" customWidth="1"/>
    <col min="1540" max="1540" width="21" style="48" customWidth="1"/>
    <col min="1541" max="1541" width="17.85546875" style="48" customWidth="1"/>
    <col min="1542" max="1542" width="18.28515625" style="48" customWidth="1"/>
    <col min="1543" max="1543" width="14.7109375" style="48" customWidth="1"/>
    <col min="1544" max="1544" width="17.85546875" style="48" customWidth="1"/>
    <col min="1545" max="1545" width="18.140625" style="48" customWidth="1"/>
    <col min="1546" max="1546" width="18.85546875" style="48" customWidth="1"/>
    <col min="1547" max="1547" width="17.85546875" style="48" customWidth="1"/>
    <col min="1548" max="1548" width="19.85546875" style="48" customWidth="1"/>
    <col min="1549" max="1549" width="24.42578125" style="48" customWidth="1"/>
    <col min="1550" max="1550" width="16" style="48" customWidth="1"/>
    <col min="1551" max="1789" width="9.140625" style="48"/>
    <col min="1790" max="1790" width="31.85546875" style="48" customWidth="1"/>
    <col min="1791" max="1791" width="16.42578125" style="48" bestFit="1" customWidth="1"/>
    <col min="1792" max="1792" width="16.5703125" style="48" customWidth="1"/>
    <col min="1793" max="1793" width="17.140625" style="48" customWidth="1"/>
    <col min="1794" max="1794" width="20.140625" style="48" customWidth="1"/>
    <col min="1795" max="1795" width="18.85546875" style="48" customWidth="1"/>
    <col min="1796" max="1796" width="21" style="48" customWidth="1"/>
    <col min="1797" max="1797" width="17.85546875" style="48" customWidth="1"/>
    <col min="1798" max="1798" width="18.28515625" style="48" customWidth="1"/>
    <col min="1799" max="1799" width="14.7109375" style="48" customWidth="1"/>
    <col min="1800" max="1800" width="17.85546875" style="48" customWidth="1"/>
    <col min="1801" max="1801" width="18.140625" style="48" customWidth="1"/>
    <col min="1802" max="1802" width="18.85546875" style="48" customWidth="1"/>
    <col min="1803" max="1803" width="17.85546875" style="48" customWidth="1"/>
    <col min="1804" max="1804" width="19.85546875" style="48" customWidth="1"/>
    <col min="1805" max="1805" width="24.42578125" style="48" customWidth="1"/>
    <col min="1806" max="1806" width="16" style="48" customWidth="1"/>
    <col min="1807" max="2045" width="9.140625" style="48"/>
    <col min="2046" max="2046" width="31.85546875" style="48" customWidth="1"/>
    <col min="2047" max="2047" width="16.42578125" style="48" bestFit="1" customWidth="1"/>
    <col min="2048" max="2048" width="16.5703125" style="48" customWidth="1"/>
    <col min="2049" max="2049" width="17.140625" style="48" customWidth="1"/>
    <col min="2050" max="2050" width="20.140625" style="48" customWidth="1"/>
    <col min="2051" max="2051" width="18.85546875" style="48" customWidth="1"/>
    <col min="2052" max="2052" width="21" style="48" customWidth="1"/>
    <col min="2053" max="2053" width="17.85546875" style="48" customWidth="1"/>
    <col min="2054" max="2054" width="18.28515625" style="48" customWidth="1"/>
    <col min="2055" max="2055" width="14.7109375" style="48" customWidth="1"/>
    <col min="2056" max="2056" width="17.85546875" style="48" customWidth="1"/>
    <col min="2057" max="2057" width="18.140625" style="48" customWidth="1"/>
    <col min="2058" max="2058" width="18.85546875" style="48" customWidth="1"/>
    <col min="2059" max="2059" width="17.85546875" style="48" customWidth="1"/>
    <col min="2060" max="2060" width="19.85546875" style="48" customWidth="1"/>
    <col min="2061" max="2061" width="24.42578125" style="48" customWidth="1"/>
    <col min="2062" max="2062" width="16" style="48" customWidth="1"/>
    <col min="2063" max="2301" width="9.140625" style="48"/>
    <col min="2302" max="2302" width="31.85546875" style="48" customWidth="1"/>
    <col min="2303" max="2303" width="16.42578125" style="48" bestFit="1" customWidth="1"/>
    <col min="2304" max="2304" width="16.5703125" style="48" customWidth="1"/>
    <col min="2305" max="2305" width="17.140625" style="48" customWidth="1"/>
    <col min="2306" max="2306" width="20.140625" style="48" customWidth="1"/>
    <col min="2307" max="2307" width="18.85546875" style="48" customWidth="1"/>
    <col min="2308" max="2308" width="21" style="48" customWidth="1"/>
    <col min="2309" max="2309" width="17.85546875" style="48" customWidth="1"/>
    <col min="2310" max="2310" width="18.28515625" style="48" customWidth="1"/>
    <col min="2311" max="2311" width="14.7109375" style="48" customWidth="1"/>
    <col min="2312" max="2312" width="17.85546875" style="48" customWidth="1"/>
    <col min="2313" max="2313" width="18.140625" style="48" customWidth="1"/>
    <col min="2314" max="2314" width="18.85546875" style="48" customWidth="1"/>
    <col min="2315" max="2315" width="17.85546875" style="48" customWidth="1"/>
    <col min="2316" max="2316" width="19.85546875" style="48" customWidth="1"/>
    <col min="2317" max="2317" width="24.42578125" style="48" customWidth="1"/>
    <col min="2318" max="2318" width="16" style="48" customWidth="1"/>
    <col min="2319" max="2557" width="9.140625" style="48"/>
    <col min="2558" max="2558" width="31.85546875" style="48" customWidth="1"/>
    <col min="2559" max="2559" width="16.42578125" style="48" bestFit="1" customWidth="1"/>
    <col min="2560" max="2560" width="16.5703125" style="48" customWidth="1"/>
    <col min="2561" max="2561" width="17.140625" style="48" customWidth="1"/>
    <col min="2562" max="2562" width="20.140625" style="48" customWidth="1"/>
    <col min="2563" max="2563" width="18.85546875" style="48" customWidth="1"/>
    <col min="2564" max="2564" width="21" style="48" customWidth="1"/>
    <col min="2565" max="2565" width="17.85546875" style="48" customWidth="1"/>
    <col min="2566" max="2566" width="18.28515625" style="48" customWidth="1"/>
    <col min="2567" max="2567" width="14.7109375" style="48" customWidth="1"/>
    <col min="2568" max="2568" width="17.85546875" style="48" customWidth="1"/>
    <col min="2569" max="2569" width="18.140625" style="48" customWidth="1"/>
    <col min="2570" max="2570" width="18.85546875" style="48" customWidth="1"/>
    <col min="2571" max="2571" width="17.85546875" style="48" customWidth="1"/>
    <col min="2572" max="2572" width="19.85546875" style="48" customWidth="1"/>
    <col min="2573" max="2573" width="24.42578125" style="48" customWidth="1"/>
    <col min="2574" max="2574" width="16" style="48" customWidth="1"/>
    <col min="2575" max="2813" width="9.140625" style="48"/>
    <col min="2814" max="2814" width="31.85546875" style="48" customWidth="1"/>
    <col min="2815" max="2815" width="16.42578125" style="48" bestFit="1" customWidth="1"/>
    <col min="2816" max="2816" width="16.5703125" style="48" customWidth="1"/>
    <col min="2817" max="2817" width="17.140625" style="48" customWidth="1"/>
    <col min="2818" max="2818" width="20.140625" style="48" customWidth="1"/>
    <col min="2819" max="2819" width="18.85546875" style="48" customWidth="1"/>
    <col min="2820" max="2820" width="21" style="48" customWidth="1"/>
    <col min="2821" max="2821" width="17.85546875" style="48" customWidth="1"/>
    <col min="2822" max="2822" width="18.28515625" style="48" customWidth="1"/>
    <col min="2823" max="2823" width="14.7109375" style="48" customWidth="1"/>
    <col min="2824" max="2824" width="17.85546875" style="48" customWidth="1"/>
    <col min="2825" max="2825" width="18.140625" style="48" customWidth="1"/>
    <col min="2826" max="2826" width="18.85546875" style="48" customWidth="1"/>
    <col min="2827" max="2827" width="17.85546875" style="48" customWidth="1"/>
    <col min="2828" max="2828" width="19.85546875" style="48" customWidth="1"/>
    <col min="2829" max="2829" width="24.42578125" style="48" customWidth="1"/>
    <col min="2830" max="2830" width="16" style="48" customWidth="1"/>
    <col min="2831" max="3069" width="9.140625" style="48"/>
    <col min="3070" max="3070" width="31.85546875" style="48" customWidth="1"/>
    <col min="3071" max="3071" width="16.42578125" style="48" bestFit="1" customWidth="1"/>
    <col min="3072" max="3072" width="16.5703125" style="48" customWidth="1"/>
    <col min="3073" max="3073" width="17.140625" style="48" customWidth="1"/>
    <col min="3074" max="3074" width="20.140625" style="48" customWidth="1"/>
    <col min="3075" max="3075" width="18.85546875" style="48" customWidth="1"/>
    <col min="3076" max="3076" width="21" style="48" customWidth="1"/>
    <col min="3077" max="3077" width="17.85546875" style="48" customWidth="1"/>
    <col min="3078" max="3078" width="18.28515625" style="48" customWidth="1"/>
    <col min="3079" max="3079" width="14.7109375" style="48" customWidth="1"/>
    <col min="3080" max="3080" width="17.85546875" style="48" customWidth="1"/>
    <col min="3081" max="3081" width="18.140625" style="48" customWidth="1"/>
    <col min="3082" max="3082" width="18.85546875" style="48" customWidth="1"/>
    <col min="3083" max="3083" width="17.85546875" style="48" customWidth="1"/>
    <col min="3084" max="3084" width="19.85546875" style="48" customWidth="1"/>
    <col min="3085" max="3085" width="24.42578125" style="48" customWidth="1"/>
    <col min="3086" max="3086" width="16" style="48" customWidth="1"/>
    <col min="3087" max="3325" width="9.140625" style="48"/>
    <col min="3326" max="3326" width="31.85546875" style="48" customWidth="1"/>
    <col min="3327" max="3327" width="16.42578125" style="48" bestFit="1" customWidth="1"/>
    <col min="3328" max="3328" width="16.5703125" style="48" customWidth="1"/>
    <col min="3329" max="3329" width="17.140625" style="48" customWidth="1"/>
    <col min="3330" max="3330" width="20.140625" style="48" customWidth="1"/>
    <col min="3331" max="3331" width="18.85546875" style="48" customWidth="1"/>
    <col min="3332" max="3332" width="21" style="48" customWidth="1"/>
    <col min="3333" max="3333" width="17.85546875" style="48" customWidth="1"/>
    <col min="3334" max="3334" width="18.28515625" style="48" customWidth="1"/>
    <col min="3335" max="3335" width="14.7109375" style="48" customWidth="1"/>
    <col min="3336" max="3336" width="17.85546875" style="48" customWidth="1"/>
    <col min="3337" max="3337" width="18.140625" style="48" customWidth="1"/>
    <col min="3338" max="3338" width="18.85546875" style="48" customWidth="1"/>
    <col min="3339" max="3339" width="17.85546875" style="48" customWidth="1"/>
    <col min="3340" max="3340" width="19.85546875" style="48" customWidth="1"/>
    <col min="3341" max="3341" width="24.42578125" style="48" customWidth="1"/>
    <col min="3342" max="3342" width="16" style="48" customWidth="1"/>
    <col min="3343" max="3581" width="9.140625" style="48"/>
    <col min="3582" max="3582" width="31.85546875" style="48" customWidth="1"/>
    <col min="3583" max="3583" width="16.42578125" style="48" bestFit="1" customWidth="1"/>
    <col min="3584" max="3584" width="16.5703125" style="48" customWidth="1"/>
    <col min="3585" max="3585" width="17.140625" style="48" customWidth="1"/>
    <col min="3586" max="3586" width="20.140625" style="48" customWidth="1"/>
    <col min="3587" max="3587" width="18.85546875" style="48" customWidth="1"/>
    <col min="3588" max="3588" width="21" style="48" customWidth="1"/>
    <col min="3589" max="3589" width="17.85546875" style="48" customWidth="1"/>
    <col min="3590" max="3590" width="18.28515625" style="48" customWidth="1"/>
    <col min="3591" max="3591" width="14.7109375" style="48" customWidth="1"/>
    <col min="3592" max="3592" width="17.85546875" style="48" customWidth="1"/>
    <col min="3593" max="3593" width="18.140625" style="48" customWidth="1"/>
    <col min="3594" max="3594" width="18.85546875" style="48" customWidth="1"/>
    <col min="3595" max="3595" width="17.85546875" style="48" customWidth="1"/>
    <col min="3596" max="3596" width="19.85546875" style="48" customWidth="1"/>
    <col min="3597" max="3597" width="24.42578125" style="48" customWidth="1"/>
    <col min="3598" max="3598" width="16" style="48" customWidth="1"/>
    <col min="3599" max="3837" width="9.140625" style="48"/>
    <col min="3838" max="3838" width="31.85546875" style="48" customWidth="1"/>
    <col min="3839" max="3839" width="16.42578125" style="48" bestFit="1" customWidth="1"/>
    <col min="3840" max="3840" width="16.5703125" style="48" customWidth="1"/>
    <col min="3841" max="3841" width="17.140625" style="48" customWidth="1"/>
    <col min="3842" max="3842" width="20.140625" style="48" customWidth="1"/>
    <col min="3843" max="3843" width="18.85546875" style="48" customWidth="1"/>
    <col min="3844" max="3844" width="21" style="48" customWidth="1"/>
    <col min="3845" max="3845" width="17.85546875" style="48" customWidth="1"/>
    <col min="3846" max="3846" width="18.28515625" style="48" customWidth="1"/>
    <col min="3847" max="3847" width="14.7109375" style="48" customWidth="1"/>
    <col min="3848" max="3848" width="17.85546875" style="48" customWidth="1"/>
    <col min="3849" max="3849" width="18.140625" style="48" customWidth="1"/>
    <col min="3850" max="3850" width="18.85546875" style="48" customWidth="1"/>
    <col min="3851" max="3851" width="17.85546875" style="48" customWidth="1"/>
    <col min="3852" max="3852" width="19.85546875" style="48" customWidth="1"/>
    <col min="3853" max="3853" width="24.42578125" style="48" customWidth="1"/>
    <col min="3854" max="3854" width="16" style="48" customWidth="1"/>
    <col min="3855" max="4093" width="9.140625" style="48"/>
    <col min="4094" max="4094" width="31.85546875" style="48" customWidth="1"/>
    <col min="4095" max="4095" width="16.42578125" style="48" bestFit="1" customWidth="1"/>
    <col min="4096" max="4096" width="16.5703125" style="48" customWidth="1"/>
    <col min="4097" max="4097" width="17.140625" style="48" customWidth="1"/>
    <col min="4098" max="4098" width="20.140625" style="48" customWidth="1"/>
    <col min="4099" max="4099" width="18.85546875" style="48" customWidth="1"/>
    <col min="4100" max="4100" width="21" style="48" customWidth="1"/>
    <col min="4101" max="4101" width="17.85546875" style="48" customWidth="1"/>
    <col min="4102" max="4102" width="18.28515625" style="48" customWidth="1"/>
    <col min="4103" max="4103" width="14.7109375" style="48" customWidth="1"/>
    <col min="4104" max="4104" width="17.85546875" style="48" customWidth="1"/>
    <col min="4105" max="4105" width="18.140625" style="48" customWidth="1"/>
    <col min="4106" max="4106" width="18.85546875" style="48" customWidth="1"/>
    <col min="4107" max="4107" width="17.85546875" style="48" customWidth="1"/>
    <col min="4108" max="4108" width="19.85546875" style="48" customWidth="1"/>
    <col min="4109" max="4109" width="24.42578125" style="48" customWidth="1"/>
    <col min="4110" max="4110" width="16" style="48" customWidth="1"/>
    <col min="4111" max="4349" width="9.140625" style="48"/>
    <col min="4350" max="4350" width="31.85546875" style="48" customWidth="1"/>
    <col min="4351" max="4351" width="16.42578125" style="48" bestFit="1" customWidth="1"/>
    <col min="4352" max="4352" width="16.5703125" style="48" customWidth="1"/>
    <col min="4353" max="4353" width="17.140625" style="48" customWidth="1"/>
    <col min="4354" max="4354" width="20.140625" style="48" customWidth="1"/>
    <col min="4355" max="4355" width="18.85546875" style="48" customWidth="1"/>
    <col min="4356" max="4356" width="21" style="48" customWidth="1"/>
    <col min="4357" max="4357" width="17.85546875" style="48" customWidth="1"/>
    <col min="4358" max="4358" width="18.28515625" style="48" customWidth="1"/>
    <col min="4359" max="4359" width="14.7109375" style="48" customWidth="1"/>
    <col min="4360" max="4360" width="17.85546875" style="48" customWidth="1"/>
    <col min="4361" max="4361" width="18.140625" style="48" customWidth="1"/>
    <col min="4362" max="4362" width="18.85546875" style="48" customWidth="1"/>
    <col min="4363" max="4363" width="17.85546875" style="48" customWidth="1"/>
    <col min="4364" max="4364" width="19.85546875" style="48" customWidth="1"/>
    <col min="4365" max="4365" width="24.42578125" style="48" customWidth="1"/>
    <col min="4366" max="4366" width="16" style="48" customWidth="1"/>
    <col min="4367" max="4605" width="9.140625" style="48"/>
    <col min="4606" max="4606" width="31.85546875" style="48" customWidth="1"/>
    <col min="4607" max="4607" width="16.42578125" style="48" bestFit="1" customWidth="1"/>
    <col min="4608" max="4608" width="16.5703125" style="48" customWidth="1"/>
    <col min="4609" max="4609" width="17.140625" style="48" customWidth="1"/>
    <col min="4610" max="4610" width="20.140625" style="48" customWidth="1"/>
    <col min="4611" max="4611" width="18.85546875" style="48" customWidth="1"/>
    <col min="4612" max="4612" width="21" style="48" customWidth="1"/>
    <col min="4613" max="4613" width="17.85546875" style="48" customWidth="1"/>
    <col min="4614" max="4614" width="18.28515625" style="48" customWidth="1"/>
    <col min="4615" max="4615" width="14.7109375" style="48" customWidth="1"/>
    <col min="4616" max="4616" width="17.85546875" style="48" customWidth="1"/>
    <col min="4617" max="4617" width="18.140625" style="48" customWidth="1"/>
    <col min="4618" max="4618" width="18.85546875" style="48" customWidth="1"/>
    <col min="4619" max="4619" width="17.85546875" style="48" customWidth="1"/>
    <col min="4620" max="4620" width="19.85546875" style="48" customWidth="1"/>
    <col min="4621" max="4621" width="24.42578125" style="48" customWidth="1"/>
    <col min="4622" max="4622" width="16" style="48" customWidth="1"/>
    <col min="4623" max="4861" width="9.140625" style="48"/>
    <col min="4862" max="4862" width="31.85546875" style="48" customWidth="1"/>
    <col min="4863" max="4863" width="16.42578125" style="48" bestFit="1" customWidth="1"/>
    <col min="4864" max="4864" width="16.5703125" style="48" customWidth="1"/>
    <col min="4865" max="4865" width="17.140625" style="48" customWidth="1"/>
    <col min="4866" max="4866" width="20.140625" style="48" customWidth="1"/>
    <col min="4867" max="4867" width="18.85546875" style="48" customWidth="1"/>
    <col min="4868" max="4868" width="21" style="48" customWidth="1"/>
    <col min="4869" max="4869" width="17.85546875" style="48" customWidth="1"/>
    <col min="4870" max="4870" width="18.28515625" style="48" customWidth="1"/>
    <col min="4871" max="4871" width="14.7109375" style="48" customWidth="1"/>
    <col min="4872" max="4872" width="17.85546875" style="48" customWidth="1"/>
    <col min="4873" max="4873" width="18.140625" style="48" customWidth="1"/>
    <col min="4874" max="4874" width="18.85546875" style="48" customWidth="1"/>
    <col min="4875" max="4875" width="17.85546875" style="48" customWidth="1"/>
    <col min="4876" max="4876" width="19.85546875" style="48" customWidth="1"/>
    <col min="4877" max="4877" width="24.42578125" style="48" customWidth="1"/>
    <col min="4878" max="4878" width="16" style="48" customWidth="1"/>
    <col min="4879" max="5117" width="9.140625" style="48"/>
    <col min="5118" max="5118" width="31.85546875" style="48" customWidth="1"/>
    <col min="5119" max="5119" width="16.42578125" style="48" bestFit="1" customWidth="1"/>
    <col min="5120" max="5120" width="16.5703125" style="48" customWidth="1"/>
    <col min="5121" max="5121" width="17.140625" style="48" customWidth="1"/>
    <col min="5122" max="5122" width="20.140625" style="48" customWidth="1"/>
    <col min="5123" max="5123" width="18.85546875" style="48" customWidth="1"/>
    <col min="5124" max="5124" width="21" style="48" customWidth="1"/>
    <col min="5125" max="5125" width="17.85546875" style="48" customWidth="1"/>
    <col min="5126" max="5126" width="18.28515625" style="48" customWidth="1"/>
    <col min="5127" max="5127" width="14.7109375" style="48" customWidth="1"/>
    <col min="5128" max="5128" width="17.85546875" style="48" customWidth="1"/>
    <col min="5129" max="5129" width="18.140625" style="48" customWidth="1"/>
    <col min="5130" max="5130" width="18.85546875" style="48" customWidth="1"/>
    <col min="5131" max="5131" width="17.85546875" style="48" customWidth="1"/>
    <col min="5132" max="5132" width="19.85546875" style="48" customWidth="1"/>
    <col min="5133" max="5133" width="24.42578125" style="48" customWidth="1"/>
    <col min="5134" max="5134" width="16" style="48" customWidth="1"/>
    <col min="5135" max="5373" width="9.140625" style="48"/>
    <col min="5374" max="5374" width="31.85546875" style="48" customWidth="1"/>
    <col min="5375" max="5375" width="16.42578125" style="48" bestFit="1" customWidth="1"/>
    <col min="5376" max="5376" width="16.5703125" style="48" customWidth="1"/>
    <col min="5377" max="5377" width="17.140625" style="48" customWidth="1"/>
    <col min="5378" max="5378" width="20.140625" style="48" customWidth="1"/>
    <col min="5379" max="5379" width="18.85546875" style="48" customWidth="1"/>
    <col min="5380" max="5380" width="21" style="48" customWidth="1"/>
    <col min="5381" max="5381" width="17.85546875" style="48" customWidth="1"/>
    <col min="5382" max="5382" width="18.28515625" style="48" customWidth="1"/>
    <col min="5383" max="5383" width="14.7109375" style="48" customWidth="1"/>
    <col min="5384" max="5384" width="17.85546875" style="48" customWidth="1"/>
    <col min="5385" max="5385" width="18.140625" style="48" customWidth="1"/>
    <col min="5386" max="5386" width="18.85546875" style="48" customWidth="1"/>
    <col min="5387" max="5387" width="17.85546875" style="48" customWidth="1"/>
    <col min="5388" max="5388" width="19.85546875" style="48" customWidth="1"/>
    <col min="5389" max="5389" width="24.42578125" style="48" customWidth="1"/>
    <col min="5390" max="5390" width="16" style="48" customWidth="1"/>
    <col min="5391" max="5629" width="9.140625" style="48"/>
    <col min="5630" max="5630" width="31.85546875" style="48" customWidth="1"/>
    <col min="5631" max="5631" width="16.42578125" style="48" bestFit="1" customWidth="1"/>
    <col min="5632" max="5632" width="16.5703125" style="48" customWidth="1"/>
    <col min="5633" max="5633" width="17.140625" style="48" customWidth="1"/>
    <col min="5634" max="5634" width="20.140625" style="48" customWidth="1"/>
    <col min="5635" max="5635" width="18.85546875" style="48" customWidth="1"/>
    <col min="5636" max="5636" width="21" style="48" customWidth="1"/>
    <col min="5637" max="5637" width="17.85546875" style="48" customWidth="1"/>
    <col min="5638" max="5638" width="18.28515625" style="48" customWidth="1"/>
    <col min="5639" max="5639" width="14.7109375" style="48" customWidth="1"/>
    <col min="5640" max="5640" width="17.85546875" style="48" customWidth="1"/>
    <col min="5641" max="5641" width="18.140625" style="48" customWidth="1"/>
    <col min="5642" max="5642" width="18.85546875" style="48" customWidth="1"/>
    <col min="5643" max="5643" width="17.85546875" style="48" customWidth="1"/>
    <col min="5644" max="5644" width="19.85546875" style="48" customWidth="1"/>
    <col min="5645" max="5645" width="24.42578125" style="48" customWidth="1"/>
    <col min="5646" max="5646" width="16" style="48" customWidth="1"/>
    <col min="5647" max="5885" width="9.140625" style="48"/>
    <col min="5886" max="5886" width="31.85546875" style="48" customWidth="1"/>
    <col min="5887" max="5887" width="16.42578125" style="48" bestFit="1" customWidth="1"/>
    <col min="5888" max="5888" width="16.5703125" style="48" customWidth="1"/>
    <col min="5889" max="5889" width="17.140625" style="48" customWidth="1"/>
    <col min="5890" max="5890" width="20.140625" style="48" customWidth="1"/>
    <col min="5891" max="5891" width="18.85546875" style="48" customWidth="1"/>
    <col min="5892" max="5892" width="21" style="48" customWidth="1"/>
    <col min="5893" max="5893" width="17.85546875" style="48" customWidth="1"/>
    <col min="5894" max="5894" width="18.28515625" style="48" customWidth="1"/>
    <col min="5895" max="5895" width="14.7109375" style="48" customWidth="1"/>
    <col min="5896" max="5896" width="17.85546875" style="48" customWidth="1"/>
    <col min="5897" max="5897" width="18.140625" style="48" customWidth="1"/>
    <col min="5898" max="5898" width="18.85546875" style="48" customWidth="1"/>
    <col min="5899" max="5899" width="17.85546875" style="48" customWidth="1"/>
    <col min="5900" max="5900" width="19.85546875" style="48" customWidth="1"/>
    <col min="5901" max="5901" width="24.42578125" style="48" customWidth="1"/>
    <col min="5902" max="5902" width="16" style="48" customWidth="1"/>
    <col min="5903" max="6141" width="9.140625" style="48"/>
    <col min="6142" max="6142" width="31.85546875" style="48" customWidth="1"/>
    <col min="6143" max="6143" width="16.42578125" style="48" bestFit="1" customWidth="1"/>
    <col min="6144" max="6144" width="16.5703125" style="48" customWidth="1"/>
    <col min="6145" max="6145" width="17.140625" style="48" customWidth="1"/>
    <col min="6146" max="6146" width="20.140625" style="48" customWidth="1"/>
    <col min="6147" max="6147" width="18.85546875" style="48" customWidth="1"/>
    <col min="6148" max="6148" width="21" style="48" customWidth="1"/>
    <col min="6149" max="6149" width="17.85546875" style="48" customWidth="1"/>
    <col min="6150" max="6150" width="18.28515625" style="48" customWidth="1"/>
    <col min="6151" max="6151" width="14.7109375" style="48" customWidth="1"/>
    <col min="6152" max="6152" width="17.85546875" style="48" customWidth="1"/>
    <col min="6153" max="6153" width="18.140625" style="48" customWidth="1"/>
    <col min="6154" max="6154" width="18.85546875" style="48" customWidth="1"/>
    <col min="6155" max="6155" width="17.85546875" style="48" customWidth="1"/>
    <col min="6156" max="6156" width="19.85546875" style="48" customWidth="1"/>
    <col min="6157" max="6157" width="24.42578125" style="48" customWidth="1"/>
    <col min="6158" max="6158" width="16" style="48" customWidth="1"/>
    <col min="6159" max="6397" width="9.140625" style="48"/>
    <col min="6398" max="6398" width="31.85546875" style="48" customWidth="1"/>
    <col min="6399" max="6399" width="16.42578125" style="48" bestFit="1" customWidth="1"/>
    <col min="6400" max="6400" width="16.5703125" style="48" customWidth="1"/>
    <col min="6401" max="6401" width="17.140625" style="48" customWidth="1"/>
    <col min="6402" max="6402" width="20.140625" style="48" customWidth="1"/>
    <col min="6403" max="6403" width="18.85546875" style="48" customWidth="1"/>
    <col min="6404" max="6404" width="21" style="48" customWidth="1"/>
    <col min="6405" max="6405" width="17.85546875" style="48" customWidth="1"/>
    <col min="6406" max="6406" width="18.28515625" style="48" customWidth="1"/>
    <col min="6407" max="6407" width="14.7109375" style="48" customWidth="1"/>
    <col min="6408" max="6408" width="17.85546875" style="48" customWidth="1"/>
    <col min="6409" max="6409" width="18.140625" style="48" customWidth="1"/>
    <col min="6410" max="6410" width="18.85546875" style="48" customWidth="1"/>
    <col min="6411" max="6411" width="17.85546875" style="48" customWidth="1"/>
    <col min="6412" max="6412" width="19.85546875" style="48" customWidth="1"/>
    <col min="6413" max="6413" width="24.42578125" style="48" customWidth="1"/>
    <col min="6414" max="6414" width="16" style="48" customWidth="1"/>
    <col min="6415" max="6653" width="9.140625" style="48"/>
    <col min="6654" max="6654" width="31.85546875" style="48" customWidth="1"/>
    <col min="6655" max="6655" width="16.42578125" style="48" bestFit="1" customWidth="1"/>
    <col min="6656" max="6656" width="16.5703125" style="48" customWidth="1"/>
    <col min="6657" max="6657" width="17.140625" style="48" customWidth="1"/>
    <col min="6658" max="6658" width="20.140625" style="48" customWidth="1"/>
    <col min="6659" max="6659" width="18.85546875" style="48" customWidth="1"/>
    <col min="6660" max="6660" width="21" style="48" customWidth="1"/>
    <col min="6661" max="6661" width="17.85546875" style="48" customWidth="1"/>
    <col min="6662" max="6662" width="18.28515625" style="48" customWidth="1"/>
    <col min="6663" max="6663" width="14.7109375" style="48" customWidth="1"/>
    <col min="6664" max="6664" width="17.85546875" style="48" customWidth="1"/>
    <col min="6665" max="6665" width="18.140625" style="48" customWidth="1"/>
    <col min="6666" max="6666" width="18.85546875" style="48" customWidth="1"/>
    <col min="6667" max="6667" width="17.85546875" style="48" customWidth="1"/>
    <col min="6668" max="6668" width="19.85546875" style="48" customWidth="1"/>
    <col min="6669" max="6669" width="24.42578125" style="48" customWidth="1"/>
    <col min="6670" max="6670" width="16" style="48" customWidth="1"/>
    <col min="6671" max="6909" width="9.140625" style="48"/>
    <col min="6910" max="6910" width="31.85546875" style="48" customWidth="1"/>
    <col min="6911" max="6911" width="16.42578125" style="48" bestFit="1" customWidth="1"/>
    <col min="6912" max="6912" width="16.5703125" style="48" customWidth="1"/>
    <col min="6913" max="6913" width="17.140625" style="48" customWidth="1"/>
    <col min="6914" max="6914" width="20.140625" style="48" customWidth="1"/>
    <col min="6915" max="6915" width="18.85546875" style="48" customWidth="1"/>
    <col min="6916" max="6916" width="21" style="48" customWidth="1"/>
    <col min="6917" max="6917" width="17.85546875" style="48" customWidth="1"/>
    <col min="6918" max="6918" width="18.28515625" style="48" customWidth="1"/>
    <col min="6919" max="6919" width="14.7109375" style="48" customWidth="1"/>
    <col min="6920" max="6920" width="17.85546875" style="48" customWidth="1"/>
    <col min="6921" max="6921" width="18.140625" style="48" customWidth="1"/>
    <col min="6922" max="6922" width="18.85546875" style="48" customWidth="1"/>
    <col min="6923" max="6923" width="17.85546875" style="48" customWidth="1"/>
    <col min="6924" max="6924" width="19.85546875" style="48" customWidth="1"/>
    <col min="6925" max="6925" width="24.42578125" style="48" customWidth="1"/>
    <col min="6926" max="6926" width="16" style="48" customWidth="1"/>
    <col min="6927" max="7165" width="9.140625" style="48"/>
    <col min="7166" max="7166" width="31.85546875" style="48" customWidth="1"/>
    <col min="7167" max="7167" width="16.42578125" style="48" bestFit="1" customWidth="1"/>
    <col min="7168" max="7168" width="16.5703125" style="48" customWidth="1"/>
    <col min="7169" max="7169" width="17.140625" style="48" customWidth="1"/>
    <col min="7170" max="7170" width="20.140625" style="48" customWidth="1"/>
    <col min="7171" max="7171" width="18.85546875" style="48" customWidth="1"/>
    <col min="7172" max="7172" width="21" style="48" customWidth="1"/>
    <col min="7173" max="7173" width="17.85546875" style="48" customWidth="1"/>
    <col min="7174" max="7174" width="18.28515625" style="48" customWidth="1"/>
    <col min="7175" max="7175" width="14.7109375" style="48" customWidth="1"/>
    <col min="7176" max="7176" width="17.85546875" style="48" customWidth="1"/>
    <col min="7177" max="7177" width="18.140625" style="48" customWidth="1"/>
    <col min="7178" max="7178" width="18.85546875" style="48" customWidth="1"/>
    <col min="7179" max="7179" width="17.85546875" style="48" customWidth="1"/>
    <col min="7180" max="7180" width="19.85546875" style="48" customWidth="1"/>
    <col min="7181" max="7181" width="24.42578125" style="48" customWidth="1"/>
    <col min="7182" max="7182" width="16" style="48" customWidth="1"/>
    <col min="7183" max="7421" width="9.140625" style="48"/>
    <col min="7422" max="7422" width="31.85546875" style="48" customWidth="1"/>
    <col min="7423" max="7423" width="16.42578125" style="48" bestFit="1" customWidth="1"/>
    <col min="7424" max="7424" width="16.5703125" style="48" customWidth="1"/>
    <col min="7425" max="7425" width="17.140625" style="48" customWidth="1"/>
    <col min="7426" max="7426" width="20.140625" style="48" customWidth="1"/>
    <col min="7427" max="7427" width="18.85546875" style="48" customWidth="1"/>
    <col min="7428" max="7428" width="21" style="48" customWidth="1"/>
    <col min="7429" max="7429" width="17.85546875" style="48" customWidth="1"/>
    <col min="7430" max="7430" width="18.28515625" style="48" customWidth="1"/>
    <col min="7431" max="7431" width="14.7109375" style="48" customWidth="1"/>
    <col min="7432" max="7432" width="17.85546875" style="48" customWidth="1"/>
    <col min="7433" max="7433" width="18.140625" style="48" customWidth="1"/>
    <col min="7434" max="7434" width="18.85546875" style="48" customWidth="1"/>
    <col min="7435" max="7435" width="17.85546875" style="48" customWidth="1"/>
    <col min="7436" max="7436" width="19.85546875" style="48" customWidth="1"/>
    <col min="7437" max="7437" width="24.42578125" style="48" customWidth="1"/>
    <col min="7438" max="7438" width="16" style="48" customWidth="1"/>
    <col min="7439" max="7677" width="9.140625" style="48"/>
    <col min="7678" max="7678" width="31.85546875" style="48" customWidth="1"/>
    <col min="7679" max="7679" width="16.42578125" style="48" bestFit="1" customWidth="1"/>
    <col min="7680" max="7680" width="16.5703125" style="48" customWidth="1"/>
    <col min="7681" max="7681" width="17.140625" style="48" customWidth="1"/>
    <col min="7682" max="7682" width="20.140625" style="48" customWidth="1"/>
    <col min="7683" max="7683" width="18.85546875" style="48" customWidth="1"/>
    <col min="7684" max="7684" width="21" style="48" customWidth="1"/>
    <col min="7685" max="7685" width="17.85546875" style="48" customWidth="1"/>
    <col min="7686" max="7686" width="18.28515625" style="48" customWidth="1"/>
    <col min="7687" max="7687" width="14.7109375" style="48" customWidth="1"/>
    <col min="7688" max="7688" width="17.85546875" style="48" customWidth="1"/>
    <col min="7689" max="7689" width="18.140625" style="48" customWidth="1"/>
    <col min="7690" max="7690" width="18.85546875" style="48" customWidth="1"/>
    <col min="7691" max="7691" width="17.85546875" style="48" customWidth="1"/>
    <col min="7692" max="7692" width="19.85546875" style="48" customWidth="1"/>
    <col min="7693" max="7693" width="24.42578125" style="48" customWidth="1"/>
    <col min="7694" max="7694" width="16" style="48" customWidth="1"/>
    <col min="7695" max="7933" width="9.140625" style="48"/>
    <col min="7934" max="7934" width="31.85546875" style="48" customWidth="1"/>
    <col min="7935" max="7935" width="16.42578125" style="48" bestFit="1" customWidth="1"/>
    <col min="7936" max="7936" width="16.5703125" style="48" customWidth="1"/>
    <col min="7937" max="7937" width="17.140625" style="48" customWidth="1"/>
    <col min="7938" max="7938" width="20.140625" style="48" customWidth="1"/>
    <col min="7939" max="7939" width="18.85546875" style="48" customWidth="1"/>
    <col min="7940" max="7940" width="21" style="48" customWidth="1"/>
    <col min="7941" max="7941" width="17.85546875" style="48" customWidth="1"/>
    <col min="7942" max="7942" width="18.28515625" style="48" customWidth="1"/>
    <col min="7943" max="7943" width="14.7109375" style="48" customWidth="1"/>
    <col min="7944" max="7944" width="17.85546875" style="48" customWidth="1"/>
    <col min="7945" max="7945" width="18.140625" style="48" customWidth="1"/>
    <col min="7946" max="7946" width="18.85546875" style="48" customWidth="1"/>
    <col min="7947" max="7947" width="17.85546875" style="48" customWidth="1"/>
    <col min="7948" max="7948" width="19.85546875" style="48" customWidth="1"/>
    <col min="7949" max="7949" width="24.42578125" style="48" customWidth="1"/>
    <col min="7950" max="7950" width="16" style="48" customWidth="1"/>
    <col min="7951" max="8189" width="9.140625" style="48"/>
    <col min="8190" max="8190" width="31.85546875" style="48" customWidth="1"/>
    <col min="8191" max="8191" width="16.42578125" style="48" bestFit="1" customWidth="1"/>
    <col min="8192" max="8192" width="16.5703125" style="48" customWidth="1"/>
    <col min="8193" max="8193" width="17.140625" style="48" customWidth="1"/>
    <col min="8194" max="8194" width="20.140625" style="48" customWidth="1"/>
    <col min="8195" max="8195" width="18.85546875" style="48" customWidth="1"/>
    <col min="8196" max="8196" width="21" style="48" customWidth="1"/>
    <col min="8197" max="8197" width="17.85546875" style="48" customWidth="1"/>
    <col min="8198" max="8198" width="18.28515625" style="48" customWidth="1"/>
    <col min="8199" max="8199" width="14.7109375" style="48" customWidth="1"/>
    <col min="8200" max="8200" width="17.85546875" style="48" customWidth="1"/>
    <col min="8201" max="8201" width="18.140625" style="48" customWidth="1"/>
    <col min="8202" max="8202" width="18.85546875" style="48" customWidth="1"/>
    <col min="8203" max="8203" width="17.85546875" style="48" customWidth="1"/>
    <col min="8204" max="8204" width="19.85546875" style="48" customWidth="1"/>
    <col min="8205" max="8205" width="24.42578125" style="48" customWidth="1"/>
    <col min="8206" max="8206" width="16" style="48" customWidth="1"/>
    <col min="8207" max="8445" width="9.140625" style="48"/>
    <col min="8446" max="8446" width="31.85546875" style="48" customWidth="1"/>
    <col min="8447" max="8447" width="16.42578125" style="48" bestFit="1" customWidth="1"/>
    <col min="8448" max="8448" width="16.5703125" style="48" customWidth="1"/>
    <col min="8449" max="8449" width="17.140625" style="48" customWidth="1"/>
    <col min="8450" max="8450" width="20.140625" style="48" customWidth="1"/>
    <col min="8451" max="8451" width="18.85546875" style="48" customWidth="1"/>
    <col min="8452" max="8452" width="21" style="48" customWidth="1"/>
    <col min="8453" max="8453" width="17.85546875" style="48" customWidth="1"/>
    <col min="8454" max="8454" width="18.28515625" style="48" customWidth="1"/>
    <col min="8455" max="8455" width="14.7109375" style="48" customWidth="1"/>
    <col min="8456" max="8456" width="17.85546875" style="48" customWidth="1"/>
    <col min="8457" max="8457" width="18.140625" style="48" customWidth="1"/>
    <col min="8458" max="8458" width="18.85546875" style="48" customWidth="1"/>
    <col min="8459" max="8459" width="17.85546875" style="48" customWidth="1"/>
    <col min="8460" max="8460" width="19.85546875" style="48" customWidth="1"/>
    <col min="8461" max="8461" width="24.42578125" style="48" customWidth="1"/>
    <col min="8462" max="8462" width="16" style="48" customWidth="1"/>
    <col min="8463" max="8701" width="9.140625" style="48"/>
    <col min="8702" max="8702" width="31.85546875" style="48" customWidth="1"/>
    <col min="8703" max="8703" width="16.42578125" style="48" bestFit="1" customWidth="1"/>
    <col min="8704" max="8704" width="16.5703125" style="48" customWidth="1"/>
    <col min="8705" max="8705" width="17.140625" style="48" customWidth="1"/>
    <col min="8706" max="8706" width="20.140625" style="48" customWidth="1"/>
    <col min="8707" max="8707" width="18.85546875" style="48" customWidth="1"/>
    <col min="8708" max="8708" width="21" style="48" customWidth="1"/>
    <col min="8709" max="8709" width="17.85546875" style="48" customWidth="1"/>
    <col min="8710" max="8710" width="18.28515625" style="48" customWidth="1"/>
    <col min="8711" max="8711" width="14.7109375" style="48" customWidth="1"/>
    <col min="8712" max="8712" width="17.85546875" style="48" customWidth="1"/>
    <col min="8713" max="8713" width="18.140625" style="48" customWidth="1"/>
    <col min="8714" max="8714" width="18.85546875" style="48" customWidth="1"/>
    <col min="8715" max="8715" width="17.85546875" style="48" customWidth="1"/>
    <col min="8716" max="8716" width="19.85546875" style="48" customWidth="1"/>
    <col min="8717" max="8717" width="24.42578125" style="48" customWidth="1"/>
    <col min="8718" max="8718" width="16" style="48" customWidth="1"/>
    <col min="8719" max="8957" width="9.140625" style="48"/>
    <col min="8958" max="8958" width="31.85546875" style="48" customWidth="1"/>
    <col min="8959" max="8959" width="16.42578125" style="48" bestFit="1" customWidth="1"/>
    <col min="8960" max="8960" width="16.5703125" style="48" customWidth="1"/>
    <col min="8961" max="8961" width="17.140625" style="48" customWidth="1"/>
    <col min="8962" max="8962" width="20.140625" style="48" customWidth="1"/>
    <col min="8963" max="8963" width="18.85546875" style="48" customWidth="1"/>
    <col min="8964" max="8964" width="21" style="48" customWidth="1"/>
    <col min="8965" max="8965" width="17.85546875" style="48" customWidth="1"/>
    <col min="8966" max="8966" width="18.28515625" style="48" customWidth="1"/>
    <col min="8967" max="8967" width="14.7109375" style="48" customWidth="1"/>
    <col min="8968" max="8968" width="17.85546875" style="48" customWidth="1"/>
    <col min="8969" max="8969" width="18.140625" style="48" customWidth="1"/>
    <col min="8970" max="8970" width="18.85546875" style="48" customWidth="1"/>
    <col min="8971" max="8971" width="17.85546875" style="48" customWidth="1"/>
    <col min="8972" max="8972" width="19.85546875" style="48" customWidth="1"/>
    <col min="8973" max="8973" width="24.42578125" style="48" customWidth="1"/>
    <col min="8974" max="8974" width="16" style="48" customWidth="1"/>
    <col min="8975" max="9213" width="9.140625" style="48"/>
    <col min="9214" max="9214" width="31.85546875" style="48" customWidth="1"/>
    <col min="9215" max="9215" width="16.42578125" style="48" bestFit="1" customWidth="1"/>
    <col min="9216" max="9216" width="16.5703125" style="48" customWidth="1"/>
    <col min="9217" max="9217" width="17.140625" style="48" customWidth="1"/>
    <col min="9218" max="9218" width="20.140625" style="48" customWidth="1"/>
    <col min="9219" max="9219" width="18.85546875" style="48" customWidth="1"/>
    <col min="9220" max="9220" width="21" style="48" customWidth="1"/>
    <col min="9221" max="9221" width="17.85546875" style="48" customWidth="1"/>
    <col min="9222" max="9222" width="18.28515625" style="48" customWidth="1"/>
    <col min="9223" max="9223" width="14.7109375" style="48" customWidth="1"/>
    <col min="9224" max="9224" width="17.85546875" style="48" customWidth="1"/>
    <col min="9225" max="9225" width="18.140625" style="48" customWidth="1"/>
    <col min="9226" max="9226" width="18.85546875" style="48" customWidth="1"/>
    <col min="9227" max="9227" width="17.85546875" style="48" customWidth="1"/>
    <col min="9228" max="9228" width="19.85546875" style="48" customWidth="1"/>
    <col min="9229" max="9229" width="24.42578125" style="48" customWidth="1"/>
    <col min="9230" max="9230" width="16" style="48" customWidth="1"/>
    <col min="9231" max="9469" width="9.140625" style="48"/>
    <col min="9470" max="9470" width="31.85546875" style="48" customWidth="1"/>
    <col min="9471" max="9471" width="16.42578125" style="48" bestFit="1" customWidth="1"/>
    <col min="9472" max="9472" width="16.5703125" style="48" customWidth="1"/>
    <col min="9473" max="9473" width="17.140625" style="48" customWidth="1"/>
    <col min="9474" max="9474" width="20.140625" style="48" customWidth="1"/>
    <col min="9475" max="9475" width="18.85546875" style="48" customWidth="1"/>
    <col min="9476" max="9476" width="21" style="48" customWidth="1"/>
    <col min="9477" max="9477" width="17.85546875" style="48" customWidth="1"/>
    <col min="9478" max="9478" width="18.28515625" style="48" customWidth="1"/>
    <col min="9479" max="9479" width="14.7109375" style="48" customWidth="1"/>
    <col min="9480" max="9480" width="17.85546875" style="48" customWidth="1"/>
    <col min="9481" max="9481" width="18.140625" style="48" customWidth="1"/>
    <col min="9482" max="9482" width="18.85546875" style="48" customWidth="1"/>
    <col min="9483" max="9483" width="17.85546875" style="48" customWidth="1"/>
    <col min="9484" max="9484" width="19.85546875" style="48" customWidth="1"/>
    <col min="9485" max="9485" width="24.42578125" style="48" customWidth="1"/>
    <col min="9486" max="9486" width="16" style="48" customWidth="1"/>
    <col min="9487" max="9725" width="9.140625" style="48"/>
    <col min="9726" max="9726" width="31.85546875" style="48" customWidth="1"/>
    <col min="9727" max="9727" width="16.42578125" style="48" bestFit="1" customWidth="1"/>
    <col min="9728" max="9728" width="16.5703125" style="48" customWidth="1"/>
    <col min="9729" max="9729" width="17.140625" style="48" customWidth="1"/>
    <col min="9730" max="9730" width="20.140625" style="48" customWidth="1"/>
    <col min="9731" max="9731" width="18.85546875" style="48" customWidth="1"/>
    <col min="9732" max="9732" width="21" style="48" customWidth="1"/>
    <col min="9733" max="9733" width="17.85546875" style="48" customWidth="1"/>
    <col min="9734" max="9734" width="18.28515625" style="48" customWidth="1"/>
    <col min="9735" max="9735" width="14.7109375" style="48" customWidth="1"/>
    <col min="9736" max="9736" width="17.85546875" style="48" customWidth="1"/>
    <col min="9737" max="9737" width="18.140625" style="48" customWidth="1"/>
    <col min="9738" max="9738" width="18.85546875" style="48" customWidth="1"/>
    <col min="9739" max="9739" width="17.85546875" style="48" customWidth="1"/>
    <col min="9740" max="9740" width="19.85546875" style="48" customWidth="1"/>
    <col min="9741" max="9741" width="24.42578125" style="48" customWidth="1"/>
    <col min="9742" max="9742" width="16" style="48" customWidth="1"/>
    <col min="9743" max="9981" width="9.140625" style="48"/>
    <col min="9982" max="9982" width="31.85546875" style="48" customWidth="1"/>
    <col min="9983" max="9983" width="16.42578125" style="48" bestFit="1" customWidth="1"/>
    <col min="9984" max="9984" width="16.5703125" style="48" customWidth="1"/>
    <col min="9985" max="9985" width="17.140625" style="48" customWidth="1"/>
    <col min="9986" max="9986" width="20.140625" style="48" customWidth="1"/>
    <col min="9987" max="9987" width="18.85546875" style="48" customWidth="1"/>
    <col min="9988" max="9988" width="21" style="48" customWidth="1"/>
    <col min="9989" max="9989" width="17.85546875" style="48" customWidth="1"/>
    <col min="9990" max="9990" width="18.28515625" style="48" customWidth="1"/>
    <col min="9991" max="9991" width="14.7109375" style="48" customWidth="1"/>
    <col min="9992" max="9992" width="17.85546875" style="48" customWidth="1"/>
    <col min="9993" max="9993" width="18.140625" style="48" customWidth="1"/>
    <col min="9994" max="9994" width="18.85546875" style="48" customWidth="1"/>
    <col min="9995" max="9995" width="17.85546875" style="48" customWidth="1"/>
    <col min="9996" max="9996" width="19.85546875" style="48" customWidth="1"/>
    <col min="9997" max="9997" width="24.42578125" style="48" customWidth="1"/>
    <col min="9998" max="9998" width="16" style="48" customWidth="1"/>
    <col min="9999" max="10237" width="9.140625" style="48"/>
    <col min="10238" max="10238" width="31.85546875" style="48" customWidth="1"/>
    <col min="10239" max="10239" width="16.42578125" style="48" bestFit="1" customWidth="1"/>
    <col min="10240" max="10240" width="16.5703125" style="48" customWidth="1"/>
    <col min="10241" max="10241" width="17.140625" style="48" customWidth="1"/>
    <col min="10242" max="10242" width="20.140625" style="48" customWidth="1"/>
    <col min="10243" max="10243" width="18.85546875" style="48" customWidth="1"/>
    <col min="10244" max="10244" width="21" style="48" customWidth="1"/>
    <col min="10245" max="10245" width="17.85546875" style="48" customWidth="1"/>
    <col min="10246" max="10246" width="18.28515625" style="48" customWidth="1"/>
    <col min="10247" max="10247" width="14.7109375" style="48" customWidth="1"/>
    <col min="10248" max="10248" width="17.85546875" style="48" customWidth="1"/>
    <col min="10249" max="10249" width="18.140625" style="48" customWidth="1"/>
    <col min="10250" max="10250" width="18.85546875" style="48" customWidth="1"/>
    <col min="10251" max="10251" width="17.85546875" style="48" customWidth="1"/>
    <col min="10252" max="10252" width="19.85546875" style="48" customWidth="1"/>
    <col min="10253" max="10253" width="24.42578125" style="48" customWidth="1"/>
    <col min="10254" max="10254" width="16" style="48" customWidth="1"/>
    <col min="10255" max="10493" width="9.140625" style="48"/>
    <col min="10494" max="10494" width="31.85546875" style="48" customWidth="1"/>
    <col min="10495" max="10495" width="16.42578125" style="48" bestFit="1" customWidth="1"/>
    <col min="10496" max="10496" width="16.5703125" style="48" customWidth="1"/>
    <col min="10497" max="10497" width="17.140625" style="48" customWidth="1"/>
    <col min="10498" max="10498" width="20.140625" style="48" customWidth="1"/>
    <col min="10499" max="10499" width="18.85546875" style="48" customWidth="1"/>
    <col min="10500" max="10500" width="21" style="48" customWidth="1"/>
    <col min="10501" max="10501" width="17.85546875" style="48" customWidth="1"/>
    <col min="10502" max="10502" width="18.28515625" style="48" customWidth="1"/>
    <col min="10503" max="10503" width="14.7109375" style="48" customWidth="1"/>
    <col min="10504" max="10504" width="17.85546875" style="48" customWidth="1"/>
    <col min="10505" max="10505" width="18.140625" style="48" customWidth="1"/>
    <col min="10506" max="10506" width="18.85546875" style="48" customWidth="1"/>
    <col min="10507" max="10507" width="17.85546875" style="48" customWidth="1"/>
    <col min="10508" max="10508" width="19.85546875" style="48" customWidth="1"/>
    <col min="10509" max="10509" width="24.42578125" style="48" customWidth="1"/>
    <col min="10510" max="10510" width="16" style="48" customWidth="1"/>
    <col min="10511" max="10749" width="9.140625" style="48"/>
    <col min="10750" max="10750" width="31.85546875" style="48" customWidth="1"/>
    <col min="10751" max="10751" width="16.42578125" style="48" bestFit="1" customWidth="1"/>
    <col min="10752" max="10752" width="16.5703125" style="48" customWidth="1"/>
    <col min="10753" max="10753" width="17.140625" style="48" customWidth="1"/>
    <col min="10754" max="10754" width="20.140625" style="48" customWidth="1"/>
    <col min="10755" max="10755" width="18.85546875" style="48" customWidth="1"/>
    <col min="10756" max="10756" width="21" style="48" customWidth="1"/>
    <col min="10757" max="10757" width="17.85546875" style="48" customWidth="1"/>
    <col min="10758" max="10758" width="18.28515625" style="48" customWidth="1"/>
    <col min="10759" max="10759" width="14.7109375" style="48" customWidth="1"/>
    <col min="10760" max="10760" width="17.85546875" style="48" customWidth="1"/>
    <col min="10761" max="10761" width="18.140625" style="48" customWidth="1"/>
    <col min="10762" max="10762" width="18.85546875" style="48" customWidth="1"/>
    <col min="10763" max="10763" width="17.85546875" style="48" customWidth="1"/>
    <col min="10764" max="10764" width="19.85546875" style="48" customWidth="1"/>
    <col min="10765" max="10765" width="24.42578125" style="48" customWidth="1"/>
    <col min="10766" max="10766" width="16" style="48" customWidth="1"/>
    <col min="10767" max="11005" width="9.140625" style="48"/>
    <col min="11006" max="11006" width="31.85546875" style="48" customWidth="1"/>
    <col min="11007" max="11007" width="16.42578125" style="48" bestFit="1" customWidth="1"/>
    <col min="11008" max="11008" width="16.5703125" style="48" customWidth="1"/>
    <col min="11009" max="11009" width="17.140625" style="48" customWidth="1"/>
    <col min="11010" max="11010" width="20.140625" style="48" customWidth="1"/>
    <col min="11011" max="11011" width="18.85546875" style="48" customWidth="1"/>
    <col min="11012" max="11012" width="21" style="48" customWidth="1"/>
    <col min="11013" max="11013" width="17.85546875" style="48" customWidth="1"/>
    <col min="11014" max="11014" width="18.28515625" style="48" customWidth="1"/>
    <col min="11015" max="11015" width="14.7109375" style="48" customWidth="1"/>
    <col min="11016" max="11016" width="17.85546875" style="48" customWidth="1"/>
    <col min="11017" max="11017" width="18.140625" style="48" customWidth="1"/>
    <col min="11018" max="11018" width="18.85546875" style="48" customWidth="1"/>
    <col min="11019" max="11019" width="17.85546875" style="48" customWidth="1"/>
    <col min="11020" max="11020" width="19.85546875" style="48" customWidth="1"/>
    <col min="11021" max="11021" width="24.42578125" style="48" customWidth="1"/>
    <col min="11022" max="11022" width="16" style="48" customWidth="1"/>
    <col min="11023" max="11261" width="9.140625" style="48"/>
    <col min="11262" max="11262" width="31.85546875" style="48" customWidth="1"/>
    <col min="11263" max="11263" width="16.42578125" style="48" bestFit="1" customWidth="1"/>
    <col min="11264" max="11264" width="16.5703125" style="48" customWidth="1"/>
    <col min="11265" max="11265" width="17.140625" style="48" customWidth="1"/>
    <col min="11266" max="11266" width="20.140625" style="48" customWidth="1"/>
    <col min="11267" max="11267" width="18.85546875" style="48" customWidth="1"/>
    <col min="11268" max="11268" width="21" style="48" customWidth="1"/>
    <col min="11269" max="11269" width="17.85546875" style="48" customWidth="1"/>
    <col min="11270" max="11270" width="18.28515625" style="48" customWidth="1"/>
    <col min="11271" max="11271" width="14.7109375" style="48" customWidth="1"/>
    <col min="11272" max="11272" width="17.85546875" style="48" customWidth="1"/>
    <col min="11273" max="11273" width="18.140625" style="48" customWidth="1"/>
    <col min="11274" max="11274" width="18.85546875" style="48" customWidth="1"/>
    <col min="11275" max="11275" width="17.85546875" style="48" customWidth="1"/>
    <col min="11276" max="11276" width="19.85546875" style="48" customWidth="1"/>
    <col min="11277" max="11277" width="24.42578125" style="48" customWidth="1"/>
    <col min="11278" max="11278" width="16" style="48" customWidth="1"/>
    <col min="11279" max="11517" width="9.140625" style="48"/>
    <col min="11518" max="11518" width="31.85546875" style="48" customWidth="1"/>
    <col min="11519" max="11519" width="16.42578125" style="48" bestFit="1" customWidth="1"/>
    <col min="11520" max="11520" width="16.5703125" style="48" customWidth="1"/>
    <col min="11521" max="11521" width="17.140625" style="48" customWidth="1"/>
    <col min="11522" max="11522" width="20.140625" style="48" customWidth="1"/>
    <col min="11523" max="11523" width="18.85546875" style="48" customWidth="1"/>
    <col min="11524" max="11524" width="21" style="48" customWidth="1"/>
    <col min="11525" max="11525" width="17.85546875" style="48" customWidth="1"/>
    <col min="11526" max="11526" width="18.28515625" style="48" customWidth="1"/>
    <col min="11527" max="11527" width="14.7109375" style="48" customWidth="1"/>
    <col min="11528" max="11528" width="17.85546875" style="48" customWidth="1"/>
    <col min="11529" max="11529" width="18.140625" style="48" customWidth="1"/>
    <col min="11530" max="11530" width="18.85546875" style="48" customWidth="1"/>
    <col min="11531" max="11531" width="17.85546875" style="48" customWidth="1"/>
    <col min="11532" max="11532" width="19.85546875" style="48" customWidth="1"/>
    <col min="11533" max="11533" width="24.42578125" style="48" customWidth="1"/>
    <col min="11534" max="11534" width="16" style="48" customWidth="1"/>
    <col min="11535" max="11773" width="9.140625" style="48"/>
    <col min="11774" max="11774" width="31.85546875" style="48" customWidth="1"/>
    <col min="11775" max="11775" width="16.42578125" style="48" bestFit="1" customWidth="1"/>
    <col min="11776" max="11776" width="16.5703125" style="48" customWidth="1"/>
    <col min="11777" max="11777" width="17.140625" style="48" customWidth="1"/>
    <col min="11778" max="11778" width="20.140625" style="48" customWidth="1"/>
    <col min="11779" max="11779" width="18.85546875" style="48" customWidth="1"/>
    <col min="11780" max="11780" width="21" style="48" customWidth="1"/>
    <col min="11781" max="11781" width="17.85546875" style="48" customWidth="1"/>
    <col min="11782" max="11782" width="18.28515625" style="48" customWidth="1"/>
    <col min="11783" max="11783" width="14.7109375" style="48" customWidth="1"/>
    <col min="11784" max="11784" width="17.85546875" style="48" customWidth="1"/>
    <col min="11785" max="11785" width="18.140625" style="48" customWidth="1"/>
    <col min="11786" max="11786" width="18.85546875" style="48" customWidth="1"/>
    <col min="11787" max="11787" width="17.85546875" style="48" customWidth="1"/>
    <col min="11788" max="11788" width="19.85546875" style="48" customWidth="1"/>
    <col min="11789" max="11789" width="24.42578125" style="48" customWidth="1"/>
    <col min="11790" max="11790" width="16" style="48" customWidth="1"/>
    <col min="11791" max="12029" width="9.140625" style="48"/>
    <col min="12030" max="12030" width="31.85546875" style="48" customWidth="1"/>
    <col min="12031" max="12031" width="16.42578125" style="48" bestFit="1" customWidth="1"/>
    <col min="12032" max="12032" width="16.5703125" style="48" customWidth="1"/>
    <col min="12033" max="12033" width="17.140625" style="48" customWidth="1"/>
    <col min="12034" max="12034" width="20.140625" style="48" customWidth="1"/>
    <col min="12035" max="12035" width="18.85546875" style="48" customWidth="1"/>
    <col min="12036" max="12036" width="21" style="48" customWidth="1"/>
    <col min="12037" max="12037" width="17.85546875" style="48" customWidth="1"/>
    <col min="12038" max="12038" width="18.28515625" style="48" customWidth="1"/>
    <col min="12039" max="12039" width="14.7109375" style="48" customWidth="1"/>
    <col min="12040" max="12040" width="17.85546875" style="48" customWidth="1"/>
    <col min="12041" max="12041" width="18.140625" style="48" customWidth="1"/>
    <col min="12042" max="12042" width="18.85546875" style="48" customWidth="1"/>
    <col min="12043" max="12043" width="17.85546875" style="48" customWidth="1"/>
    <col min="12044" max="12044" width="19.85546875" style="48" customWidth="1"/>
    <col min="12045" max="12045" width="24.42578125" style="48" customWidth="1"/>
    <col min="12046" max="12046" width="16" style="48" customWidth="1"/>
    <col min="12047" max="12285" width="9.140625" style="48"/>
    <col min="12286" max="12286" width="31.85546875" style="48" customWidth="1"/>
    <col min="12287" max="12287" width="16.42578125" style="48" bestFit="1" customWidth="1"/>
    <col min="12288" max="12288" width="16.5703125" style="48" customWidth="1"/>
    <col min="12289" max="12289" width="17.140625" style="48" customWidth="1"/>
    <col min="12290" max="12290" width="20.140625" style="48" customWidth="1"/>
    <col min="12291" max="12291" width="18.85546875" style="48" customWidth="1"/>
    <col min="12292" max="12292" width="21" style="48" customWidth="1"/>
    <col min="12293" max="12293" width="17.85546875" style="48" customWidth="1"/>
    <col min="12294" max="12294" width="18.28515625" style="48" customWidth="1"/>
    <col min="12295" max="12295" width="14.7109375" style="48" customWidth="1"/>
    <col min="12296" max="12296" width="17.85546875" style="48" customWidth="1"/>
    <col min="12297" max="12297" width="18.140625" style="48" customWidth="1"/>
    <col min="12298" max="12298" width="18.85546875" style="48" customWidth="1"/>
    <col min="12299" max="12299" width="17.85546875" style="48" customWidth="1"/>
    <col min="12300" max="12300" width="19.85546875" style="48" customWidth="1"/>
    <col min="12301" max="12301" width="24.42578125" style="48" customWidth="1"/>
    <col min="12302" max="12302" width="16" style="48" customWidth="1"/>
    <col min="12303" max="12541" width="9.140625" style="48"/>
    <col min="12542" max="12542" width="31.85546875" style="48" customWidth="1"/>
    <col min="12543" max="12543" width="16.42578125" style="48" bestFit="1" customWidth="1"/>
    <col min="12544" max="12544" width="16.5703125" style="48" customWidth="1"/>
    <col min="12545" max="12545" width="17.140625" style="48" customWidth="1"/>
    <col min="12546" max="12546" width="20.140625" style="48" customWidth="1"/>
    <col min="12547" max="12547" width="18.85546875" style="48" customWidth="1"/>
    <col min="12548" max="12548" width="21" style="48" customWidth="1"/>
    <col min="12549" max="12549" width="17.85546875" style="48" customWidth="1"/>
    <col min="12550" max="12550" width="18.28515625" style="48" customWidth="1"/>
    <col min="12551" max="12551" width="14.7109375" style="48" customWidth="1"/>
    <col min="12552" max="12552" width="17.85546875" style="48" customWidth="1"/>
    <col min="12553" max="12553" width="18.140625" style="48" customWidth="1"/>
    <col min="12554" max="12554" width="18.85546875" style="48" customWidth="1"/>
    <col min="12555" max="12555" width="17.85546875" style="48" customWidth="1"/>
    <col min="12556" max="12556" width="19.85546875" style="48" customWidth="1"/>
    <col min="12557" max="12557" width="24.42578125" style="48" customWidth="1"/>
    <col min="12558" max="12558" width="16" style="48" customWidth="1"/>
    <col min="12559" max="12797" width="9.140625" style="48"/>
    <col min="12798" max="12798" width="31.85546875" style="48" customWidth="1"/>
    <col min="12799" max="12799" width="16.42578125" style="48" bestFit="1" customWidth="1"/>
    <col min="12800" max="12800" width="16.5703125" style="48" customWidth="1"/>
    <col min="12801" max="12801" width="17.140625" style="48" customWidth="1"/>
    <col min="12802" max="12802" width="20.140625" style="48" customWidth="1"/>
    <col min="12803" max="12803" width="18.85546875" style="48" customWidth="1"/>
    <col min="12804" max="12804" width="21" style="48" customWidth="1"/>
    <col min="12805" max="12805" width="17.85546875" style="48" customWidth="1"/>
    <col min="12806" max="12806" width="18.28515625" style="48" customWidth="1"/>
    <col min="12807" max="12807" width="14.7109375" style="48" customWidth="1"/>
    <col min="12808" max="12808" width="17.85546875" style="48" customWidth="1"/>
    <col min="12809" max="12809" width="18.140625" style="48" customWidth="1"/>
    <col min="12810" max="12810" width="18.85546875" style="48" customWidth="1"/>
    <col min="12811" max="12811" width="17.85546875" style="48" customWidth="1"/>
    <col min="12812" max="12812" width="19.85546875" style="48" customWidth="1"/>
    <col min="12813" max="12813" width="24.42578125" style="48" customWidth="1"/>
    <col min="12814" max="12814" width="16" style="48" customWidth="1"/>
    <col min="12815" max="13053" width="9.140625" style="48"/>
    <col min="13054" max="13054" width="31.85546875" style="48" customWidth="1"/>
    <col min="13055" max="13055" width="16.42578125" style="48" bestFit="1" customWidth="1"/>
    <col min="13056" max="13056" width="16.5703125" style="48" customWidth="1"/>
    <col min="13057" max="13057" width="17.140625" style="48" customWidth="1"/>
    <col min="13058" max="13058" width="20.140625" style="48" customWidth="1"/>
    <col min="13059" max="13059" width="18.85546875" style="48" customWidth="1"/>
    <col min="13060" max="13060" width="21" style="48" customWidth="1"/>
    <col min="13061" max="13061" width="17.85546875" style="48" customWidth="1"/>
    <col min="13062" max="13062" width="18.28515625" style="48" customWidth="1"/>
    <col min="13063" max="13063" width="14.7109375" style="48" customWidth="1"/>
    <col min="13064" max="13064" width="17.85546875" style="48" customWidth="1"/>
    <col min="13065" max="13065" width="18.140625" style="48" customWidth="1"/>
    <col min="13066" max="13066" width="18.85546875" style="48" customWidth="1"/>
    <col min="13067" max="13067" width="17.85546875" style="48" customWidth="1"/>
    <col min="13068" max="13068" width="19.85546875" style="48" customWidth="1"/>
    <col min="13069" max="13069" width="24.42578125" style="48" customWidth="1"/>
    <col min="13070" max="13070" width="16" style="48" customWidth="1"/>
    <col min="13071" max="13309" width="9.140625" style="48"/>
    <col min="13310" max="13310" width="31.85546875" style="48" customWidth="1"/>
    <col min="13311" max="13311" width="16.42578125" style="48" bestFit="1" customWidth="1"/>
    <col min="13312" max="13312" width="16.5703125" style="48" customWidth="1"/>
    <col min="13313" max="13313" width="17.140625" style="48" customWidth="1"/>
    <col min="13314" max="13314" width="20.140625" style="48" customWidth="1"/>
    <col min="13315" max="13315" width="18.85546875" style="48" customWidth="1"/>
    <col min="13316" max="13316" width="21" style="48" customWidth="1"/>
    <col min="13317" max="13317" width="17.85546875" style="48" customWidth="1"/>
    <col min="13318" max="13318" width="18.28515625" style="48" customWidth="1"/>
    <col min="13319" max="13319" width="14.7109375" style="48" customWidth="1"/>
    <col min="13320" max="13320" width="17.85546875" style="48" customWidth="1"/>
    <col min="13321" max="13321" width="18.140625" style="48" customWidth="1"/>
    <col min="13322" max="13322" width="18.85546875" style="48" customWidth="1"/>
    <col min="13323" max="13323" width="17.85546875" style="48" customWidth="1"/>
    <col min="13324" max="13324" width="19.85546875" style="48" customWidth="1"/>
    <col min="13325" max="13325" width="24.42578125" style="48" customWidth="1"/>
    <col min="13326" max="13326" width="16" style="48" customWidth="1"/>
    <col min="13327" max="13565" width="9.140625" style="48"/>
    <col min="13566" max="13566" width="31.85546875" style="48" customWidth="1"/>
    <col min="13567" max="13567" width="16.42578125" style="48" bestFit="1" customWidth="1"/>
    <col min="13568" max="13568" width="16.5703125" style="48" customWidth="1"/>
    <col min="13569" max="13569" width="17.140625" style="48" customWidth="1"/>
    <col min="13570" max="13570" width="20.140625" style="48" customWidth="1"/>
    <col min="13571" max="13571" width="18.85546875" style="48" customWidth="1"/>
    <col min="13572" max="13572" width="21" style="48" customWidth="1"/>
    <col min="13573" max="13573" width="17.85546875" style="48" customWidth="1"/>
    <col min="13574" max="13574" width="18.28515625" style="48" customWidth="1"/>
    <col min="13575" max="13575" width="14.7109375" style="48" customWidth="1"/>
    <col min="13576" max="13576" width="17.85546875" style="48" customWidth="1"/>
    <col min="13577" max="13577" width="18.140625" style="48" customWidth="1"/>
    <col min="13578" max="13578" width="18.85546875" style="48" customWidth="1"/>
    <col min="13579" max="13579" width="17.85546875" style="48" customWidth="1"/>
    <col min="13580" max="13580" width="19.85546875" style="48" customWidth="1"/>
    <col min="13581" max="13581" width="24.42578125" style="48" customWidth="1"/>
    <col min="13582" max="13582" width="16" style="48" customWidth="1"/>
    <col min="13583" max="13821" width="9.140625" style="48"/>
    <col min="13822" max="13822" width="31.85546875" style="48" customWidth="1"/>
    <col min="13823" max="13823" width="16.42578125" style="48" bestFit="1" customWidth="1"/>
    <col min="13824" max="13824" width="16.5703125" style="48" customWidth="1"/>
    <col min="13825" max="13825" width="17.140625" style="48" customWidth="1"/>
    <col min="13826" max="13826" width="20.140625" style="48" customWidth="1"/>
    <col min="13827" max="13827" width="18.85546875" style="48" customWidth="1"/>
    <col min="13828" max="13828" width="21" style="48" customWidth="1"/>
    <col min="13829" max="13829" width="17.85546875" style="48" customWidth="1"/>
    <col min="13830" max="13830" width="18.28515625" style="48" customWidth="1"/>
    <col min="13831" max="13831" width="14.7109375" style="48" customWidth="1"/>
    <col min="13832" max="13832" width="17.85546875" style="48" customWidth="1"/>
    <col min="13833" max="13833" width="18.140625" style="48" customWidth="1"/>
    <col min="13834" max="13834" width="18.85546875" style="48" customWidth="1"/>
    <col min="13835" max="13835" width="17.85546875" style="48" customWidth="1"/>
    <col min="13836" max="13836" width="19.85546875" style="48" customWidth="1"/>
    <col min="13837" max="13837" width="24.42578125" style="48" customWidth="1"/>
    <col min="13838" max="13838" width="16" style="48" customWidth="1"/>
    <col min="13839" max="14077" width="9.140625" style="48"/>
    <col min="14078" max="14078" width="31.85546875" style="48" customWidth="1"/>
    <col min="14079" max="14079" width="16.42578125" style="48" bestFit="1" customWidth="1"/>
    <col min="14080" max="14080" width="16.5703125" style="48" customWidth="1"/>
    <col min="14081" max="14081" width="17.140625" style="48" customWidth="1"/>
    <col min="14082" max="14082" width="20.140625" style="48" customWidth="1"/>
    <col min="14083" max="14083" width="18.85546875" style="48" customWidth="1"/>
    <col min="14084" max="14084" width="21" style="48" customWidth="1"/>
    <col min="14085" max="14085" width="17.85546875" style="48" customWidth="1"/>
    <col min="14086" max="14086" width="18.28515625" style="48" customWidth="1"/>
    <col min="14087" max="14087" width="14.7109375" style="48" customWidth="1"/>
    <col min="14088" max="14088" width="17.85546875" style="48" customWidth="1"/>
    <col min="14089" max="14089" width="18.140625" style="48" customWidth="1"/>
    <col min="14090" max="14090" width="18.85546875" style="48" customWidth="1"/>
    <col min="14091" max="14091" width="17.85546875" style="48" customWidth="1"/>
    <col min="14092" max="14092" width="19.85546875" style="48" customWidth="1"/>
    <col min="14093" max="14093" width="24.42578125" style="48" customWidth="1"/>
    <col min="14094" max="14094" width="16" style="48" customWidth="1"/>
    <col min="14095" max="14333" width="9.140625" style="48"/>
    <col min="14334" max="14334" width="31.85546875" style="48" customWidth="1"/>
    <col min="14335" max="14335" width="16.42578125" style="48" bestFit="1" customWidth="1"/>
    <col min="14336" max="14336" width="16.5703125" style="48" customWidth="1"/>
    <col min="14337" max="14337" width="17.140625" style="48" customWidth="1"/>
    <col min="14338" max="14338" width="20.140625" style="48" customWidth="1"/>
    <col min="14339" max="14339" width="18.85546875" style="48" customWidth="1"/>
    <col min="14340" max="14340" width="21" style="48" customWidth="1"/>
    <col min="14341" max="14341" width="17.85546875" style="48" customWidth="1"/>
    <col min="14342" max="14342" width="18.28515625" style="48" customWidth="1"/>
    <col min="14343" max="14343" width="14.7109375" style="48" customWidth="1"/>
    <col min="14344" max="14344" width="17.85546875" style="48" customWidth="1"/>
    <col min="14345" max="14345" width="18.140625" style="48" customWidth="1"/>
    <col min="14346" max="14346" width="18.85546875" style="48" customWidth="1"/>
    <col min="14347" max="14347" width="17.85546875" style="48" customWidth="1"/>
    <col min="14348" max="14348" width="19.85546875" style="48" customWidth="1"/>
    <col min="14349" max="14349" width="24.42578125" style="48" customWidth="1"/>
    <col min="14350" max="14350" width="16" style="48" customWidth="1"/>
    <col min="14351" max="14589" width="9.140625" style="48"/>
    <col min="14590" max="14590" width="31.85546875" style="48" customWidth="1"/>
    <col min="14591" max="14591" width="16.42578125" style="48" bestFit="1" customWidth="1"/>
    <col min="14592" max="14592" width="16.5703125" style="48" customWidth="1"/>
    <col min="14593" max="14593" width="17.140625" style="48" customWidth="1"/>
    <col min="14594" max="14594" width="20.140625" style="48" customWidth="1"/>
    <col min="14595" max="14595" width="18.85546875" style="48" customWidth="1"/>
    <col min="14596" max="14596" width="21" style="48" customWidth="1"/>
    <col min="14597" max="14597" width="17.85546875" style="48" customWidth="1"/>
    <col min="14598" max="14598" width="18.28515625" style="48" customWidth="1"/>
    <col min="14599" max="14599" width="14.7109375" style="48" customWidth="1"/>
    <col min="14600" max="14600" width="17.85546875" style="48" customWidth="1"/>
    <col min="14601" max="14601" width="18.140625" style="48" customWidth="1"/>
    <col min="14602" max="14602" width="18.85546875" style="48" customWidth="1"/>
    <col min="14603" max="14603" width="17.85546875" style="48" customWidth="1"/>
    <col min="14604" max="14604" width="19.85546875" style="48" customWidth="1"/>
    <col min="14605" max="14605" width="24.42578125" style="48" customWidth="1"/>
    <col min="14606" max="14606" width="16" style="48" customWidth="1"/>
    <col min="14607" max="14845" width="9.140625" style="48"/>
    <col min="14846" max="14846" width="31.85546875" style="48" customWidth="1"/>
    <col min="14847" max="14847" width="16.42578125" style="48" bestFit="1" customWidth="1"/>
    <col min="14848" max="14848" width="16.5703125" style="48" customWidth="1"/>
    <col min="14849" max="14849" width="17.140625" style="48" customWidth="1"/>
    <col min="14850" max="14850" width="20.140625" style="48" customWidth="1"/>
    <col min="14851" max="14851" width="18.85546875" style="48" customWidth="1"/>
    <col min="14852" max="14852" width="21" style="48" customWidth="1"/>
    <col min="14853" max="14853" width="17.85546875" style="48" customWidth="1"/>
    <col min="14854" max="14854" width="18.28515625" style="48" customWidth="1"/>
    <col min="14855" max="14855" width="14.7109375" style="48" customWidth="1"/>
    <col min="14856" max="14856" width="17.85546875" style="48" customWidth="1"/>
    <col min="14857" max="14857" width="18.140625" style="48" customWidth="1"/>
    <col min="14858" max="14858" width="18.85546875" style="48" customWidth="1"/>
    <col min="14859" max="14859" width="17.85546875" style="48" customWidth="1"/>
    <col min="14860" max="14860" width="19.85546875" style="48" customWidth="1"/>
    <col min="14861" max="14861" width="24.42578125" style="48" customWidth="1"/>
    <col min="14862" max="14862" width="16" style="48" customWidth="1"/>
    <col min="14863" max="15101" width="9.140625" style="48"/>
    <col min="15102" max="15102" width="31.85546875" style="48" customWidth="1"/>
    <col min="15103" max="15103" width="16.42578125" style="48" bestFit="1" customWidth="1"/>
    <col min="15104" max="15104" width="16.5703125" style="48" customWidth="1"/>
    <col min="15105" max="15105" width="17.140625" style="48" customWidth="1"/>
    <col min="15106" max="15106" width="20.140625" style="48" customWidth="1"/>
    <col min="15107" max="15107" width="18.85546875" style="48" customWidth="1"/>
    <col min="15108" max="15108" width="21" style="48" customWidth="1"/>
    <col min="15109" max="15109" width="17.85546875" style="48" customWidth="1"/>
    <col min="15110" max="15110" width="18.28515625" style="48" customWidth="1"/>
    <col min="15111" max="15111" width="14.7109375" style="48" customWidth="1"/>
    <col min="15112" max="15112" width="17.85546875" style="48" customWidth="1"/>
    <col min="15113" max="15113" width="18.140625" style="48" customWidth="1"/>
    <col min="15114" max="15114" width="18.85546875" style="48" customWidth="1"/>
    <col min="15115" max="15115" width="17.85546875" style="48" customWidth="1"/>
    <col min="15116" max="15116" width="19.85546875" style="48" customWidth="1"/>
    <col min="15117" max="15117" width="24.42578125" style="48" customWidth="1"/>
    <col min="15118" max="15118" width="16" style="48" customWidth="1"/>
    <col min="15119" max="15357" width="9.140625" style="48"/>
    <col min="15358" max="15358" width="31.85546875" style="48" customWidth="1"/>
    <col min="15359" max="15359" width="16.42578125" style="48" bestFit="1" customWidth="1"/>
    <col min="15360" max="15360" width="16.5703125" style="48" customWidth="1"/>
    <col min="15361" max="15361" width="17.140625" style="48" customWidth="1"/>
    <col min="15362" max="15362" width="20.140625" style="48" customWidth="1"/>
    <col min="15363" max="15363" width="18.85546875" style="48" customWidth="1"/>
    <col min="15364" max="15364" width="21" style="48" customWidth="1"/>
    <col min="15365" max="15365" width="17.85546875" style="48" customWidth="1"/>
    <col min="15366" max="15366" width="18.28515625" style="48" customWidth="1"/>
    <col min="15367" max="15367" width="14.7109375" style="48" customWidth="1"/>
    <col min="15368" max="15368" width="17.85546875" style="48" customWidth="1"/>
    <col min="15369" max="15369" width="18.140625" style="48" customWidth="1"/>
    <col min="15370" max="15370" width="18.85546875" style="48" customWidth="1"/>
    <col min="15371" max="15371" width="17.85546875" style="48" customWidth="1"/>
    <col min="15372" max="15372" width="19.85546875" style="48" customWidth="1"/>
    <col min="15373" max="15373" width="24.42578125" style="48" customWidth="1"/>
    <col min="15374" max="15374" width="16" style="48" customWidth="1"/>
    <col min="15375" max="15613" width="9.140625" style="48"/>
    <col min="15614" max="15614" width="31.85546875" style="48" customWidth="1"/>
    <col min="15615" max="15615" width="16.42578125" style="48" bestFit="1" customWidth="1"/>
    <col min="15616" max="15616" width="16.5703125" style="48" customWidth="1"/>
    <col min="15617" max="15617" width="17.140625" style="48" customWidth="1"/>
    <col min="15618" max="15618" width="20.140625" style="48" customWidth="1"/>
    <col min="15619" max="15619" width="18.85546875" style="48" customWidth="1"/>
    <col min="15620" max="15620" width="21" style="48" customWidth="1"/>
    <col min="15621" max="15621" width="17.85546875" style="48" customWidth="1"/>
    <col min="15622" max="15622" width="18.28515625" style="48" customWidth="1"/>
    <col min="15623" max="15623" width="14.7109375" style="48" customWidth="1"/>
    <col min="15624" max="15624" width="17.85546875" style="48" customWidth="1"/>
    <col min="15625" max="15625" width="18.140625" style="48" customWidth="1"/>
    <col min="15626" max="15626" width="18.85546875" style="48" customWidth="1"/>
    <col min="15627" max="15627" width="17.85546875" style="48" customWidth="1"/>
    <col min="15628" max="15628" width="19.85546875" style="48" customWidth="1"/>
    <col min="15629" max="15629" width="24.42578125" style="48" customWidth="1"/>
    <col min="15630" max="15630" width="16" style="48" customWidth="1"/>
    <col min="15631" max="15869" width="9.140625" style="48"/>
    <col min="15870" max="15870" width="31.85546875" style="48" customWidth="1"/>
    <col min="15871" max="15871" width="16.42578125" style="48" bestFit="1" customWidth="1"/>
    <col min="15872" max="15872" width="16.5703125" style="48" customWidth="1"/>
    <col min="15873" max="15873" width="17.140625" style="48" customWidth="1"/>
    <col min="15874" max="15874" width="20.140625" style="48" customWidth="1"/>
    <col min="15875" max="15875" width="18.85546875" style="48" customWidth="1"/>
    <col min="15876" max="15876" width="21" style="48" customWidth="1"/>
    <col min="15877" max="15877" width="17.85546875" style="48" customWidth="1"/>
    <col min="15878" max="15878" width="18.28515625" style="48" customWidth="1"/>
    <col min="15879" max="15879" width="14.7109375" style="48" customWidth="1"/>
    <col min="15880" max="15880" width="17.85546875" style="48" customWidth="1"/>
    <col min="15881" max="15881" width="18.140625" style="48" customWidth="1"/>
    <col min="15882" max="15882" width="18.85546875" style="48" customWidth="1"/>
    <col min="15883" max="15883" width="17.85546875" style="48" customWidth="1"/>
    <col min="15884" max="15884" width="19.85546875" style="48" customWidth="1"/>
    <col min="15885" max="15885" width="24.42578125" style="48" customWidth="1"/>
    <col min="15886" max="15886" width="16" style="48" customWidth="1"/>
    <col min="15887" max="16125" width="9.140625" style="48"/>
    <col min="16126" max="16126" width="31.85546875" style="48" customWidth="1"/>
    <col min="16127" max="16127" width="16.42578125" style="48" bestFit="1" customWidth="1"/>
    <col min="16128" max="16128" width="16.5703125" style="48" customWidth="1"/>
    <col min="16129" max="16129" width="17.140625" style="48" customWidth="1"/>
    <col min="16130" max="16130" width="20.140625" style="48" customWidth="1"/>
    <col min="16131" max="16131" width="18.85546875" style="48" customWidth="1"/>
    <col min="16132" max="16132" width="21" style="48" customWidth="1"/>
    <col min="16133" max="16133" width="17.85546875" style="48" customWidth="1"/>
    <col min="16134" max="16134" width="18.28515625" style="48" customWidth="1"/>
    <col min="16135" max="16135" width="14.7109375" style="48" customWidth="1"/>
    <col min="16136" max="16136" width="17.85546875" style="48" customWidth="1"/>
    <col min="16137" max="16137" width="18.140625" style="48" customWidth="1"/>
    <col min="16138" max="16138" width="18.85546875" style="48" customWidth="1"/>
    <col min="16139" max="16139" width="17.85546875" style="48" customWidth="1"/>
    <col min="16140" max="16140" width="19.85546875" style="48" customWidth="1"/>
    <col min="16141" max="16141" width="24.42578125" style="48" customWidth="1"/>
    <col min="16142" max="16142" width="16" style="48" customWidth="1"/>
    <col min="16143" max="16384" width="9.140625" style="48"/>
  </cols>
  <sheetData>
    <row r="1" spans="1:19" x14ac:dyDescent="0.35">
      <c r="O1" s="101"/>
      <c r="P1" s="101"/>
    </row>
    <row r="2" spans="1:19" x14ac:dyDescent="0.35">
      <c r="A2" s="101" t="s">
        <v>271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9" ht="21" customHeight="1" x14ac:dyDescent="0.35">
      <c r="A3" s="53" t="s">
        <v>170</v>
      </c>
      <c r="B3" s="98" t="s">
        <v>84</v>
      </c>
      <c r="C3" s="98" t="s">
        <v>88</v>
      </c>
      <c r="D3" s="98" t="s">
        <v>77</v>
      </c>
      <c r="E3" s="98" t="s">
        <v>9</v>
      </c>
      <c r="F3" s="98" t="s">
        <v>16</v>
      </c>
      <c r="G3" s="98" t="s">
        <v>20</v>
      </c>
      <c r="H3" s="98" t="s">
        <v>34</v>
      </c>
      <c r="I3" s="98" t="s">
        <v>57</v>
      </c>
      <c r="J3" s="98" t="s">
        <v>148</v>
      </c>
      <c r="K3" s="98" t="s">
        <v>60</v>
      </c>
      <c r="L3" s="102" t="s">
        <v>114</v>
      </c>
      <c r="M3" s="98" t="s">
        <v>69</v>
      </c>
      <c r="N3" s="98" t="s">
        <v>92</v>
      </c>
      <c r="O3" s="98" t="s">
        <v>160</v>
      </c>
      <c r="P3" s="98" t="s">
        <v>171</v>
      </c>
      <c r="Q3" s="54" t="s">
        <v>172</v>
      </c>
      <c r="R3" s="100" t="s">
        <v>172</v>
      </c>
    </row>
    <row r="4" spans="1:19" x14ac:dyDescent="0.35">
      <c r="A4" s="55" t="s">
        <v>173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3"/>
      <c r="M4" s="99"/>
      <c r="N4" s="99"/>
      <c r="O4" s="99"/>
      <c r="P4" s="99"/>
      <c r="Q4" s="56"/>
      <c r="R4" s="100"/>
    </row>
    <row r="5" spans="1:19" hidden="1" x14ac:dyDescent="0.35">
      <c r="A5" s="62" t="s">
        <v>175</v>
      </c>
      <c r="B5" s="63" t="s">
        <v>176</v>
      </c>
      <c r="C5" s="63" t="s">
        <v>177</v>
      </c>
      <c r="D5" s="63" t="s">
        <v>178</v>
      </c>
      <c r="E5" s="63" t="s">
        <v>179</v>
      </c>
      <c r="F5" s="63" t="s">
        <v>180</v>
      </c>
      <c r="G5" s="63" t="s">
        <v>181</v>
      </c>
      <c r="H5" s="63" t="s">
        <v>182</v>
      </c>
      <c r="I5" s="63" t="s">
        <v>183</v>
      </c>
      <c r="J5" s="63" t="s">
        <v>184</v>
      </c>
      <c r="K5" s="63" t="s">
        <v>185</v>
      </c>
      <c r="L5" s="64" t="s">
        <v>186</v>
      </c>
      <c r="M5" s="63" t="s">
        <v>187</v>
      </c>
      <c r="N5" s="63" t="s">
        <v>188</v>
      </c>
      <c r="O5" s="63" t="s">
        <v>189</v>
      </c>
      <c r="P5" s="65" t="s">
        <v>190</v>
      </c>
      <c r="Q5" s="57"/>
      <c r="R5" s="75"/>
    </row>
    <row r="6" spans="1:19" x14ac:dyDescent="0.35">
      <c r="A6" s="61" t="s">
        <v>8</v>
      </c>
      <c r="B6" s="69"/>
      <c r="C6" s="69"/>
      <c r="D6" s="69"/>
      <c r="E6" s="73">
        <v>117750</v>
      </c>
      <c r="F6" s="73">
        <v>299850</v>
      </c>
      <c r="G6" s="73">
        <v>1384950</v>
      </c>
      <c r="H6" s="73">
        <v>420900</v>
      </c>
      <c r="I6" s="69"/>
      <c r="J6" s="69"/>
      <c r="K6" s="69"/>
      <c r="L6" s="69"/>
      <c r="M6" s="69"/>
      <c r="N6" s="69"/>
      <c r="O6" s="69"/>
      <c r="P6" s="74">
        <f>SUM(B6:O6)</f>
        <v>2223450</v>
      </c>
      <c r="Q6" s="57"/>
      <c r="R6" s="77">
        <v>44221</v>
      </c>
      <c r="S6" s="48">
        <v>13</v>
      </c>
    </row>
    <row r="7" spans="1:19" x14ac:dyDescent="0.35">
      <c r="A7" s="61" t="s">
        <v>41</v>
      </c>
      <c r="B7" s="69"/>
      <c r="C7" s="69"/>
      <c r="D7" s="69"/>
      <c r="E7" s="73">
        <v>619800</v>
      </c>
      <c r="F7" s="73">
        <v>347100</v>
      </c>
      <c r="G7" s="69"/>
      <c r="H7" s="69"/>
      <c r="I7" s="73">
        <v>47250</v>
      </c>
      <c r="J7" s="69"/>
      <c r="K7" s="73">
        <v>537450</v>
      </c>
      <c r="L7" s="69"/>
      <c r="M7" s="73">
        <v>206250</v>
      </c>
      <c r="N7" s="69"/>
      <c r="O7" s="69"/>
      <c r="P7" s="74">
        <f t="shared" ref="P7:P19" si="0">SUM(B7:O7)</f>
        <v>1757850</v>
      </c>
      <c r="Q7" s="58"/>
      <c r="R7" s="77">
        <v>44167</v>
      </c>
      <c r="S7" s="48">
        <v>7</v>
      </c>
    </row>
    <row r="8" spans="1:19" x14ac:dyDescent="0.35">
      <c r="A8" s="61" t="s">
        <v>76</v>
      </c>
      <c r="B8" s="69"/>
      <c r="C8" s="69"/>
      <c r="D8" s="69">
        <v>32850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7">
        <f t="shared" si="0"/>
        <v>32850</v>
      </c>
      <c r="Q8" s="58"/>
      <c r="R8" s="75"/>
    </row>
    <row r="9" spans="1:19" x14ac:dyDescent="0.35">
      <c r="A9" s="71" t="s">
        <v>272</v>
      </c>
      <c r="B9" s="73">
        <v>75000</v>
      </c>
      <c r="C9" s="73">
        <v>14700</v>
      </c>
      <c r="D9" s="69"/>
      <c r="E9" s="69"/>
      <c r="F9" s="69"/>
      <c r="G9" s="69"/>
      <c r="H9" s="73">
        <v>254850</v>
      </c>
      <c r="I9" s="69"/>
      <c r="J9" s="69"/>
      <c r="K9" s="69"/>
      <c r="L9" s="69"/>
      <c r="M9" s="69"/>
      <c r="N9" s="73">
        <v>30900</v>
      </c>
      <c r="O9" s="69"/>
      <c r="P9" s="74">
        <f t="shared" si="0"/>
        <v>375450</v>
      </c>
      <c r="Q9" s="58"/>
      <c r="R9" s="77">
        <v>44153</v>
      </c>
      <c r="S9" s="48">
        <v>8</v>
      </c>
    </row>
    <row r="10" spans="1:19" x14ac:dyDescent="0.35">
      <c r="A10" s="61" t="s">
        <v>99</v>
      </c>
      <c r="B10" s="69"/>
      <c r="C10" s="69"/>
      <c r="D10" s="69"/>
      <c r="E10" s="69"/>
      <c r="F10" s="73">
        <v>300</v>
      </c>
      <c r="G10" s="69"/>
      <c r="H10" s="69"/>
      <c r="I10" s="69"/>
      <c r="J10" s="69"/>
      <c r="K10" s="73">
        <v>150</v>
      </c>
      <c r="L10" s="69"/>
      <c r="M10" s="69"/>
      <c r="N10" s="69"/>
      <c r="O10" s="69"/>
      <c r="P10" s="74">
        <f t="shared" si="0"/>
        <v>450</v>
      </c>
      <c r="Q10" s="58"/>
      <c r="R10" s="77">
        <v>44145</v>
      </c>
      <c r="S10" s="48">
        <v>12</v>
      </c>
    </row>
    <row r="11" spans="1:19" x14ac:dyDescent="0.35">
      <c r="A11" s="61" t="s">
        <v>102</v>
      </c>
      <c r="B11" s="73">
        <v>450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4">
        <f t="shared" si="0"/>
        <v>450</v>
      </c>
      <c r="Q11" s="58"/>
      <c r="R11" s="77">
        <v>44211</v>
      </c>
      <c r="S11" s="48">
        <v>10</v>
      </c>
    </row>
    <row r="12" spans="1:19" x14ac:dyDescent="0.35">
      <c r="A12" s="61" t="s">
        <v>106</v>
      </c>
      <c r="B12" s="69"/>
      <c r="C12" s="69"/>
      <c r="D12" s="69"/>
      <c r="E12" s="73">
        <v>548400</v>
      </c>
      <c r="F12" s="69"/>
      <c r="G12" s="69"/>
      <c r="H12" s="69"/>
      <c r="I12" s="69"/>
      <c r="J12" s="69"/>
      <c r="K12" s="69"/>
      <c r="L12" s="73">
        <v>337050</v>
      </c>
      <c r="M12" s="69"/>
      <c r="N12" s="69"/>
      <c r="O12" s="69"/>
      <c r="P12" s="74">
        <f t="shared" si="0"/>
        <v>885450</v>
      </c>
      <c r="Q12" s="58"/>
      <c r="R12" s="77">
        <v>44148</v>
      </c>
      <c r="S12" s="48">
        <v>4</v>
      </c>
    </row>
    <row r="13" spans="1:19" x14ac:dyDescent="0.35">
      <c r="A13" s="61" t="s">
        <v>120</v>
      </c>
      <c r="B13" s="73">
        <v>450</v>
      </c>
      <c r="C13" s="69"/>
      <c r="D13" s="73">
        <v>19500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4">
        <f t="shared" si="0"/>
        <v>19950</v>
      </c>
      <c r="Q13" s="58"/>
      <c r="R13" s="77">
        <v>44152</v>
      </c>
      <c r="S13" s="48">
        <v>5</v>
      </c>
    </row>
    <row r="14" spans="1:19" x14ac:dyDescent="0.35">
      <c r="A14" s="61" t="s">
        <v>127</v>
      </c>
      <c r="B14" s="69"/>
      <c r="C14" s="73">
        <v>11250</v>
      </c>
      <c r="D14" s="73">
        <v>29700</v>
      </c>
      <c r="E14" s="69"/>
      <c r="F14" s="69"/>
      <c r="G14" s="69"/>
      <c r="H14" s="69"/>
      <c r="I14" s="69"/>
      <c r="J14" s="69"/>
      <c r="K14" s="69"/>
      <c r="L14" s="69"/>
      <c r="M14" s="69"/>
      <c r="N14" s="73">
        <v>172050</v>
      </c>
      <c r="O14" s="69"/>
      <c r="P14" s="74">
        <f t="shared" si="0"/>
        <v>213000</v>
      </c>
      <c r="Q14" s="58"/>
      <c r="R14" s="77">
        <v>44144</v>
      </c>
      <c r="S14" s="48">
        <v>9</v>
      </c>
    </row>
    <row r="15" spans="1:19" x14ac:dyDescent="0.35">
      <c r="A15" s="61" t="s">
        <v>137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3">
        <v>20400</v>
      </c>
      <c r="N15" s="69"/>
      <c r="O15" s="69"/>
      <c r="P15" s="74">
        <f t="shared" si="0"/>
        <v>20400</v>
      </c>
      <c r="Q15" s="58"/>
      <c r="R15" s="77">
        <v>44138</v>
      </c>
      <c r="S15" s="48">
        <v>11</v>
      </c>
    </row>
    <row r="16" spans="1:19" x14ac:dyDescent="0.35">
      <c r="A16" s="61" t="s">
        <v>141</v>
      </c>
      <c r="B16" s="69"/>
      <c r="C16" s="69"/>
      <c r="D16" s="69"/>
      <c r="E16" s="69"/>
      <c r="F16" s="69"/>
      <c r="G16" s="73">
        <v>262050</v>
      </c>
      <c r="H16" s="69"/>
      <c r="I16" s="69"/>
      <c r="J16" s="69"/>
      <c r="K16" s="69"/>
      <c r="L16" s="69"/>
      <c r="M16" s="69"/>
      <c r="N16" s="73">
        <v>74250</v>
      </c>
      <c r="O16" s="69"/>
      <c r="P16" s="74">
        <f t="shared" si="0"/>
        <v>336300</v>
      </c>
      <c r="Q16" s="58"/>
      <c r="R16" s="77">
        <v>44134</v>
      </c>
      <c r="S16" s="48">
        <v>3</v>
      </c>
    </row>
    <row r="17" spans="1:19" x14ac:dyDescent="0.35">
      <c r="A17" s="61" t="s">
        <v>147</v>
      </c>
      <c r="B17" s="69"/>
      <c r="C17" s="69"/>
      <c r="D17" s="69"/>
      <c r="E17" s="69"/>
      <c r="F17" s="69"/>
      <c r="G17" s="69"/>
      <c r="H17" s="69"/>
      <c r="I17" s="69"/>
      <c r="J17" s="73">
        <v>16950</v>
      </c>
      <c r="K17" s="69"/>
      <c r="L17" s="69"/>
      <c r="M17" s="69"/>
      <c r="N17" s="69"/>
      <c r="O17" s="69"/>
      <c r="P17" s="74">
        <f t="shared" si="0"/>
        <v>16950</v>
      </c>
      <c r="Q17" s="58"/>
      <c r="R17" s="77">
        <v>44145</v>
      </c>
      <c r="S17" s="48">
        <v>6</v>
      </c>
    </row>
    <row r="18" spans="1:19" x14ac:dyDescent="0.35">
      <c r="A18" s="61" t="s">
        <v>153</v>
      </c>
      <c r="B18" s="69"/>
      <c r="C18" s="69"/>
      <c r="D18" s="69"/>
      <c r="E18" s="69"/>
      <c r="F18" s="69"/>
      <c r="G18" s="69"/>
      <c r="H18" s="73">
        <v>32850</v>
      </c>
      <c r="I18" s="69"/>
      <c r="J18" s="69"/>
      <c r="K18" s="69"/>
      <c r="L18" s="69"/>
      <c r="M18" s="69"/>
      <c r="N18" s="69"/>
      <c r="O18" s="69"/>
      <c r="P18" s="74">
        <f t="shared" si="0"/>
        <v>32850</v>
      </c>
      <c r="Q18" s="58"/>
      <c r="R18" s="76">
        <v>23305</v>
      </c>
      <c r="S18" s="48">
        <v>1</v>
      </c>
    </row>
    <row r="19" spans="1:19" x14ac:dyDescent="0.35">
      <c r="A19" s="61" t="s">
        <v>159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3">
        <v>22500</v>
      </c>
      <c r="P19" s="74">
        <f t="shared" si="0"/>
        <v>22500</v>
      </c>
      <c r="Q19" s="59"/>
      <c r="R19" s="76">
        <v>23300</v>
      </c>
      <c r="S19" s="48">
        <v>2</v>
      </c>
    </row>
    <row r="20" spans="1:19" x14ac:dyDescent="0.35">
      <c r="A20" s="66" t="s">
        <v>165</v>
      </c>
      <c r="B20" s="70">
        <f>SUM(B6:B19)</f>
        <v>75900</v>
      </c>
      <c r="C20" s="70">
        <f t="shared" ref="C20:J20" si="1">SUM(C6:C19)</f>
        <v>25950</v>
      </c>
      <c r="D20" s="70">
        <f t="shared" si="1"/>
        <v>82050</v>
      </c>
      <c r="E20" s="70">
        <f t="shared" si="1"/>
        <v>1285950</v>
      </c>
      <c r="F20" s="70">
        <f t="shared" si="1"/>
        <v>647250</v>
      </c>
      <c r="G20" s="70">
        <f t="shared" si="1"/>
        <v>1647000</v>
      </c>
      <c r="H20" s="70">
        <f t="shared" si="1"/>
        <v>708600</v>
      </c>
      <c r="I20" s="70">
        <f t="shared" si="1"/>
        <v>47250</v>
      </c>
      <c r="J20" s="70">
        <f t="shared" si="1"/>
        <v>16950</v>
      </c>
      <c r="K20" s="70">
        <f t="shared" ref="K20:P20" si="2">SUM(K6:K19)</f>
        <v>537600</v>
      </c>
      <c r="L20" s="70">
        <f t="shared" si="2"/>
        <v>337050</v>
      </c>
      <c r="M20" s="70">
        <f t="shared" si="2"/>
        <v>226650</v>
      </c>
      <c r="N20" s="70">
        <f t="shared" si="2"/>
        <v>277200</v>
      </c>
      <c r="O20" s="70">
        <f t="shared" si="2"/>
        <v>22500</v>
      </c>
      <c r="P20" s="68">
        <f t="shared" si="2"/>
        <v>5937900</v>
      </c>
    </row>
    <row r="21" spans="1:19" x14ac:dyDescent="0.35">
      <c r="A21" s="48" t="s">
        <v>174</v>
      </c>
      <c r="B21" s="48" t="s">
        <v>268</v>
      </c>
    </row>
    <row r="22" spans="1:19" x14ac:dyDescent="0.35">
      <c r="B22" s="48" t="s">
        <v>269</v>
      </c>
    </row>
    <row r="24" spans="1:19" x14ac:dyDescent="0.35">
      <c r="A24" s="48" t="s">
        <v>270</v>
      </c>
    </row>
  </sheetData>
  <mergeCells count="18">
    <mergeCell ref="K3:K4"/>
    <mergeCell ref="L3:L4"/>
    <mergeCell ref="M3:M4"/>
    <mergeCell ref="N3:N4"/>
    <mergeCell ref="R3:R4"/>
    <mergeCell ref="O3:O4"/>
    <mergeCell ref="O1:P1"/>
    <mergeCell ref="A2:P2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J3:J4"/>
  </mergeCells>
  <conditionalFormatting sqref="A7"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P18">
    <cfRule type="iconSet" priority="13">
      <iconSet iconSet="3Flags">
        <cfvo type="percent" val="0"/>
        <cfvo type="percent" val="33"/>
        <cfvo type="percent" val="67"/>
      </iconSet>
    </cfRule>
  </conditionalFormatting>
  <conditionalFormatting sqref="P19">
    <cfRule type="iconSet" priority="12">
      <iconSet iconSet="3Flags">
        <cfvo type="percent" val="0"/>
        <cfvo type="percent" val="33"/>
        <cfvo type="percent" val="67"/>
      </iconSet>
    </cfRule>
  </conditionalFormatting>
  <conditionalFormatting sqref="P16">
    <cfRule type="iconSet" priority="11">
      <iconSet iconSet="3Flags">
        <cfvo type="percent" val="0"/>
        <cfvo type="percent" val="33"/>
        <cfvo type="percent" val="67"/>
      </iconSet>
    </cfRule>
  </conditionalFormatting>
  <conditionalFormatting sqref="P12">
    <cfRule type="iconSet" priority="10">
      <iconSet iconSet="3Flags">
        <cfvo type="percent" val="0"/>
        <cfvo type="percent" val="33"/>
        <cfvo type="percent" val="67"/>
      </iconSet>
    </cfRule>
  </conditionalFormatting>
  <conditionalFormatting sqref="P13">
    <cfRule type="iconSet" priority="9">
      <iconSet iconSet="3Flags">
        <cfvo type="percent" val="0"/>
        <cfvo type="percent" val="33"/>
        <cfvo type="percent" val="67"/>
      </iconSet>
    </cfRule>
  </conditionalFormatting>
  <conditionalFormatting sqref="P17">
    <cfRule type="iconSet" priority="8">
      <iconSet iconSet="3Flags">
        <cfvo type="percent" val="0"/>
        <cfvo type="percent" val="33"/>
        <cfvo type="percent" val="67"/>
      </iconSet>
    </cfRule>
  </conditionalFormatting>
  <conditionalFormatting sqref="P7">
    <cfRule type="iconSet" priority="7">
      <iconSet iconSet="3Flags">
        <cfvo type="percent" val="0"/>
        <cfvo type="percent" val="33"/>
        <cfvo type="percent" val="67"/>
      </iconSet>
    </cfRule>
  </conditionalFormatting>
  <conditionalFormatting sqref="P9">
    <cfRule type="iconSet" priority="6">
      <iconSet iconSet="3Flags">
        <cfvo type="percent" val="0"/>
        <cfvo type="percent" val="33"/>
        <cfvo type="percent" val="67"/>
      </iconSet>
    </cfRule>
  </conditionalFormatting>
  <conditionalFormatting sqref="P14">
    <cfRule type="iconSet" priority="5">
      <iconSet iconSet="3Flags">
        <cfvo type="percent" val="0"/>
        <cfvo type="percent" val="33"/>
        <cfvo type="percent" val="67"/>
      </iconSet>
    </cfRule>
  </conditionalFormatting>
  <conditionalFormatting sqref="P10">
    <cfRule type="iconSet" priority="4">
      <iconSet iconSet="3Flags">
        <cfvo type="percent" val="0"/>
        <cfvo type="percent" val="33"/>
        <cfvo type="percent" val="67"/>
      </iconSet>
    </cfRule>
  </conditionalFormatting>
  <conditionalFormatting sqref="P11">
    <cfRule type="iconSet" priority="3">
      <iconSet iconSet="3Flags">
        <cfvo type="percent" val="0"/>
        <cfvo type="percent" val="33"/>
        <cfvo type="percent" val="67"/>
      </iconSet>
    </cfRule>
  </conditionalFormatting>
  <conditionalFormatting sqref="P15">
    <cfRule type="iconSet" priority="2">
      <iconSet iconSet="3Flags">
        <cfvo type="percent" val="0"/>
        <cfvo type="percent" val="33"/>
        <cfvo type="percent" val="67"/>
      </iconSet>
    </cfRule>
  </conditionalFormatting>
  <conditionalFormatting sqref="P6">
    <cfRule type="iconSet" priority="1">
      <iconSet iconSet="3Flags">
        <cfvo type="percent" val="0"/>
        <cfvo type="percent" val="33"/>
        <cfvo type="percent" val="67"/>
      </iconSet>
    </cfRule>
  </conditionalFormatting>
  <printOptions horizontalCentered="1"/>
  <pageMargins left="0.15748031496062992" right="7.874015748031496E-2" top="0.39370078740157483" bottom="0.74803149606299213" header="0.31496062992125984" footer="0.31496062992125984"/>
  <pageSetup paperSize="9" scale="6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พื้นที่รอยต่อ (2)</vt:lpstr>
      <vt:lpstr>พื้นที่รอยต่อ</vt:lpstr>
      <vt:lpstr>pivot</vt:lpstr>
      <vt:lpstr>ตาราง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cp:lastPrinted>2020-10-06T09:02:05Z</cp:lastPrinted>
  <dcterms:created xsi:type="dcterms:W3CDTF">2019-12-16T07:22:09Z</dcterms:created>
  <dcterms:modified xsi:type="dcterms:W3CDTF">2021-02-01T02:21:52Z</dcterms:modified>
</cp:coreProperties>
</file>